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C:\Users\marinah\Desktop\JAVNA NABAVA 2019\MODERNIZACIJA NC\"/>
    </mc:Choice>
  </mc:AlternateContent>
  <xr:revisionPtr revIDLastSave="0" documentId="8_{9C8CC0E5-99B4-4176-B617-50B771B1F0C1}" xr6:coauthVersionLast="41" xr6:coauthVersionMax="41" xr10:uidLastSave="{00000000-0000-0000-0000-000000000000}"/>
  <bookViews>
    <workbookView xWindow="-120" yWindow="-120" windowWidth="29040" windowHeight="15840" xr2:uid="{00000000-000D-0000-FFFF-FFFF00000000}"/>
  </bookViews>
  <sheets>
    <sheet name="NC troškovnik 1" sheetId="2" r:id="rId1"/>
    <sheet name="Lj. Gaja cesta troškovnik 2" sheetId="3" r:id="rId2"/>
    <sheet name="LJ. Gaja parkiralište trošk 3" sheetId="4" r:id="rId3"/>
  </sheets>
  <definedNames>
    <definedName name="_xlnm._FilterDatabase" localSheetId="1" hidden="1">'Lj. Gaja cesta troškovnik 2'!$B$6:$B$1483</definedName>
    <definedName name="_xlnm._FilterDatabase" localSheetId="2" hidden="1">'LJ. Gaja parkiralište trošk 3'!$B$5:$B$1362</definedName>
    <definedName name="_Toc532263130" localSheetId="1">'Lj. Gaja cesta troškovnik 2'!#REF!</definedName>
    <definedName name="_Toc532263130" localSheetId="2">'LJ. Gaja parkiralište trošk 3'!#REF!</definedName>
    <definedName name="_Toc532263132" localSheetId="1">'Lj. Gaja cesta troškovnik 2'!#REF!</definedName>
    <definedName name="_Toc532263132" localSheetId="2">'LJ. Gaja parkiralište trošk 3'!#REF!</definedName>
    <definedName name="_Toc532286383" localSheetId="1">'Lj. Gaja cesta troškovnik 2'!#REF!</definedName>
    <definedName name="_Toc532286383" localSheetId="2">'LJ. Gaja parkiralište trošk 3'!#REF!</definedName>
    <definedName name="_Toc532286385" localSheetId="1">'Lj. Gaja cesta troškovnik 2'!#REF!</definedName>
    <definedName name="_Toc532286385" localSheetId="2">'LJ. Gaja parkiralište trošk 3'!#REF!</definedName>
    <definedName name="_xlnm.Print_Titles" localSheetId="1">'Lj. Gaja cesta troškovnik 2'!$6:$7</definedName>
    <definedName name="_xlnm.Print_Titles" localSheetId="2">'LJ. Gaja parkiralište trošk 3'!$5:$8</definedName>
    <definedName name="_xlnm.Print_Area" localSheetId="1">'Lj. Gaja cesta troškovnik 2'!$A$1:$G$298</definedName>
    <definedName name="_xlnm.Print_Area" localSheetId="2">'LJ. Gaja parkiralište trošk 3'!$A$1:$G$198</definedName>
    <definedName name="_xlnm.Print_Area" localSheetId="0">'NC troškovnik 1'!$A$1:$I$812</definedName>
  </definedNames>
  <calcPr calcId="191029"/>
</workbook>
</file>

<file path=xl/calcChain.xml><?xml version="1.0" encoding="utf-8"?>
<calcChain xmlns="http://schemas.openxmlformats.org/spreadsheetml/2006/main">
  <c r="G26" i="4" l="1"/>
  <c r="G27" i="4"/>
  <c r="G28" i="4"/>
  <c r="G29" i="4"/>
  <c r="G34" i="4"/>
  <c r="G45" i="4"/>
  <c r="G50" i="4"/>
  <c r="G55" i="4"/>
  <c r="G62" i="4"/>
  <c r="G67" i="4"/>
  <c r="G80" i="4"/>
  <c r="G85" i="4"/>
  <c r="G92" i="4"/>
  <c r="G93" i="4"/>
  <c r="G104" i="4"/>
  <c r="G109" i="4"/>
  <c r="G114" i="4"/>
  <c r="G129" i="4"/>
  <c r="G130" i="4"/>
  <c r="G134" i="4"/>
  <c r="G141" i="4"/>
  <c r="G145" i="4"/>
  <c r="G150" i="4"/>
  <c r="G25" i="3"/>
  <c r="G32" i="3"/>
  <c r="G38" i="3"/>
  <c r="G39" i="3"/>
  <c r="G40" i="3"/>
  <c r="G41" i="3"/>
  <c r="G42" i="3"/>
  <c r="G43" i="3"/>
  <c r="G44" i="3"/>
  <c r="G49" i="3"/>
  <c r="G52" i="3"/>
  <c r="G53" i="3"/>
  <c r="G54" i="3"/>
  <c r="G56" i="3"/>
  <c r="G68" i="3"/>
  <c r="G75" i="3"/>
  <c r="G80" i="3"/>
  <c r="G85" i="3"/>
  <c r="G92" i="3"/>
  <c r="G93" i="3"/>
  <c r="G98" i="3"/>
  <c r="G109" i="3"/>
  <c r="G112" i="3"/>
  <c r="G118" i="3"/>
  <c r="G124" i="3"/>
  <c r="G129" i="3"/>
  <c r="G130" i="3"/>
  <c r="G132" i="3"/>
  <c r="G137" i="3"/>
  <c r="G143" i="3"/>
  <c r="G144" i="3"/>
  <c r="G151" i="3"/>
  <c r="G156" i="3"/>
  <c r="G163" i="3"/>
  <c r="G164" i="3"/>
  <c r="G175" i="3"/>
  <c r="G176" i="3"/>
  <c r="G181" i="3"/>
  <c r="G186" i="3"/>
  <c r="G187" i="3"/>
  <c r="G191" i="3"/>
  <c r="G205" i="3"/>
  <c r="G210" i="3"/>
  <c r="G211" i="3"/>
  <c r="G212" i="3"/>
  <c r="G213" i="3"/>
  <c r="G218" i="3"/>
  <c r="G219" i="3"/>
  <c r="G220" i="3"/>
  <c r="G221" i="3"/>
  <c r="G226" i="3"/>
  <c r="G227" i="3"/>
  <c r="G228" i="3"/>
  <c r="G235" i="3"/>
  <c r="G236" i="3"/>
  <c r="G237" i="3"/>
  <c r="G238" i="3"/>
  <c r="G242" i="3"/>
  <c r="G243" i="3"/>
  <c r="G244" i="3"/>
  <c r="G249" i="3"/>
  <c r="G262" i="3"/>
  <c r="G263" i="3"/>
  <c r="G264" i="3"/>
  <c r="G265" i="3"/>
  <c r="G266" i="3"/>
  <c r="G267" i="3"/>
  <c r="G268" i="3"/>
  <c r="G152" i="4" l="1"/>
  <c r="G169" i="4" s="1"/>
  <c r="G70" i="4"/>
  <c r="G163" i="4" s="1"/>
  <c r="G251" i="3"/>
  <c r="G288" i="3" s="1"/>
  <c r="G100" i="3"/>
  <c r="G282" i="3" s="1"/>
  <c r="G270" i="3"/>
  <c r="G290" i="3" s="1"/>
  <c r="G166" i="3"/>
  <c r="G284" i="3" s="1"/>
  <c r="G36" i="4"/>
  <c r="G161" i="4" s="1"/>
  <c r="G116" i="4"/>
  <c r="G167" i="4" s="1"/>
  <c r="G95" i="4"/>
  <c r="G165" i="4" s="1"/>
  <c r="G193" i="3"/>
  <c r="G286" i="3" s="1"/>
  <c r="G59" i="3"/>
  <c r="G280" i="3" s="1"/>
  <c r="I111" i="2"/>
  <c r="G172" i="4" l="1"/>
  <c r="G174" i="4" s="1"/>
  <c r="G176" i="4" s="1"/>
  <c r="I43" i="2" s="1"/>
  <c r="G43" i="2" s="1"/>
  <c r="G293" i="3"/>
  <c r="G295" i="3" s="1"/>
  <c r="G297" i="3" s="1"/>
  <c r="I42" i="2" s="1"/>
  <c r="G42" i="2" s="1"/>
  <c r="G427" i="2"/>
  <c r="I434" i="2"/>
  <c r="G422" i="2"/>
  <c r="I86" i="2" l="1"/>
  <c r="I85" i="2"/>
  <c r="I311" i="2"/>
  <c r="I310" i="2"/>
  <c r="I309" i="2"/>
  <c r="I308" i="2"/>
  <c r="I307" i="2"/>
  <c r="I293" i="2"/>
  <c r="I292" i="2"/>
  <c r="I294" i="2"/>
  <c r="I291" i="2"/>
  <c r="I313" i="2" l="1"/>
  <c r="I314" i="2" s="1"/>
  <c r="I134" i="2"/>
  <c r="I132" i="2"/>
  <c r="I130" i="2"/>
  <c r="I128" i="2"/>
  <c r="I126" i="2"/>
  <c r="I124" i="2"/>
  <c r="I122" i="2"/>
  <c r="I118" i="2"/>
  <c r="I117" i="2"/>
  <c r="I113" i="2"/>
  <c r="I109" i="2"/>
  <c r="I107" i="2"/>
  <c r="I105" i="2"/>
  <c r="I103" i="2"/>
  <c r="I316" i="2" l="1"/>
  <c r="I136" i="2"/>
  <c r="I137" i="2" s="1"/>
  <c r="I139" i="2" s="1"/>
  <c r="B34" i="2"/>
  <c r="B33" i="2"/>
  <c r="B32" i="2"/>
  <c r="B31" i="2"/>
  <c r="B30" i="2"/>
  <c r="B29" i="2"/>
  <c r="B28" i="2"/>
  <c r="B27" i="2"/>
  <c r="I92" i="2"/>
  <c r="I91" i="2"/>
  <c r="I90" i="2"/>
  <c r="I89" i="2"/>
  <c r="I88" i="2"/>
  <c r="I87" i="2"/>
  <c r="I82" i="2"/>
  <c r="I80" i="2"/>
  <c r="I78" i="2"/>
  <c r="I76" i="2"/>
  <c r="I74" i="2"/>
  <c r="I94" i="2" l="1"/>
  <c r="I95" i="2" s="1"/>
  <c r="I97" i="2" s="1"/>
  <c r="I804" i="2" l="1"/>
  <c r="I803" i="2"/>
  <c r="I802" i="2"/>
  <c r="I800" i="2"/>
  <c r="I797" i="2"/>
  <c r="I794" i="2"/>
  <c r="I790" i="2"/>
  <c r="I788" i="2"/>
  <c r="I786" i="2"/>
  <c r="I773" i="2"/>
  <c r="I772" i="2"/>
  <c r="I771" i="2"/>
  <c r="I769" i="2"/>
  <c r="I766" i="2"/>
  <c r="I763" i="2"/>
  <c r="I759" i="2"/>
  <c r="I757" i="2"/>
  <c r="I755" i="2"/>
  <c r="I728" i="2"/>
  <c r="I740" i="2"/>
  <c r="I738" i="2"/>
  <c r="I735" i="2"/>
  <c r="I732" i="2"/>
  <c r="I726" i="2"/>
  <c r="I724" i="2"/>
  <c r="I678" i="2"/>
  <c r="I677" i="2"/>
  <c r="I710" i="2"/>
  <c r="I698" i="2"/>
  <c r="I709" i="2"/>
  <c r="I708" i="2"/>
  <c r="I707" i="2"/>
  <c r="I704" i="2"/>
  <c r="I701" i="2"/>
  <c r="I696" i="2"/>
  <c r="I694" i="2"/>
  <c r="I675" i="2"/>
  <c r="I672" i="2"/>
  <c r="I669" i="2"/>
  <c r="I666" i="2"/>
  <c r="I664" i="2"/>
  <c r="I649" i="2"/>
  <c r="I648" i="2"/>
  <c r="I774" i="2" l="1"/>
  <c r="I775" i="2" s="1"/>
  <c r="I777" i="2" s="1"/>
  <c r="I743" i="2"/>
  <c r="I744" i="2" s="1"/>
  <c r="I746" i="2" s="1"/>
  <c r="I712" i="2"/>
  <c r="I713" i="2" s="1"/>
  <c r="I715" i="2" s="1"/>
  <c r="I33" i="2" s="1"/>
  <c r="G33" i="2" s="1"/>
  <c r="I805" i="2"/>
  <c r="I806" i="2" s="1"/>
  <c r="I808" i="2" s="1"/>
  <c r="I680" i="2"/>
  <c r="I681" i="2" s="1"/>
  <c r="I683" i="2" s="1"/>
  <c r="I638" i="2"/>
  <c r="I647" i="2"/>
  <c r="I644" i="2"/>
  <c r="I641" i="2"/>
  <c r="I636" i="2"/>
  <c r="I810" i="2" l="1"/>
  <c r="I34" i="2" s="1"/>
  <c r="G34" i="2" s="1"/>
  <c r="I652" i="2"/>
  <c r="I653" i="2" s="1"/>
  <c r="I655" i="2" s="1"/>
  <c r="I685" i="2" s="1"/>
  <c r="I32" i="2" s="1"/>
  <c r="G32" i="2" s="1"/>
  <c r="I623" i="2" l="1"/>
  <c r="I622" i="2"/>
  <c r="I621" i="2"/>
  <c r="G619" i="2"/>
  <c r="I619" i="2" s="1"/>
  <c r="I616" i="2"/>
  <c r="I613" i="2"/>
  <c r="I610" i="2"/>
  <c r="I607" i="2"/>
  <c r="I526" i="2"/>
  <c r="I556" i="2"/>
  <c r="I589" i="2"/>
  <c r="I581" i="2"/>
  <c r="I591" i="2"/>
  <c r="I590" i="2"/>
  <c r="G587" i="2"/>
  <c r="I587" i="2" s="1"/>
  <c r="I584" i="2"/>
  <c r="I579" i="2"/>
  <c r="I576" i="2"/>
  <c r="I573" i="2"/>
  <c r="I558" i="2"/>
  <c r="I557" i="2"/>
  <c r="G554" i="2"/>
  <c r="I554" i="2" s="1"/>
  <c r="I551" i="2"/>
  <c r="I548" i="2"/>
  <c r="I545" i="2"/>
  <c r="I542" i="2"/>
  <c r="I512" i="2"/>
  <c r="I515" i="2"/>
  <c r="I518" i="2"/>
  <c r="I521" i="2"/>
  <c r="G524" i="2"/>
  <c r="I524" i="2" s="1"/>
  <c r="I527" i="2"/>
  <c r="I528" i="2"/>
  <c r="I492" i="2"/>
  <c r="I490" i="2"/>
  <c r="I483" i="2"/>
  <c r="I495" i="2"/>
  <c r="I489" i="2"/>
  <c r="I486" i="2"/>
  <c r="I481" i="2"/>
  <c r="I479" i="2"/>
  <c r="I463" i="2"/>
  <c r="I460" i="2"/>
  <c r="I457" i="2"/>
  <c r="I454" i="2"/>
  <c r="I452" i="2"/>
  <c r="I625" i="2" l="1"/>
  <c r="I626" i="2" s="1"/>
  <c r="I628" i="2" s="1"/>
  <c r="I31" i="2" s="1"/>
  <c r="G31" i="2" s="1"/>
  <c r="I593" i="2"/>
  <c r="I594" i="2" s="1"/>
  <c r="I596" i="2" s="1"/>
  <c r="I560" i="2"/>
  <c r="I561" i="2" s="1"/>
  <c r="I563" i="2" s="1"/>
  <c r="I530" i="2"/>
  <c r="I531" i="2" s="1"/>
  <c r="I533" i="2" s="1"/>
  <c r="I498" i="2"/>
  <c r="I499" i="2" s="1"/>
  <c r="I501" i="2" s="1"/>
  <c r="I467" i="2"/>
  <c r="I468" i="2" s="1"/>
  <c r="I470" i="2" s="1"/>
  <c r="I433" i="2"/>
  <c r="I432" i="2"/>
  <c r="I431" i="2"/>
  <c r="I430" i="2"/>
  <c r="I429" i="2"/>
  <c r="I427" i="2"/>
  <c r="I425" i="2"/>
  <c r="I423" i="2"/>
  <c r="I422" i="2"/>
  <c r="I419" i="2"/>
  <c r="I417" i="2"/>
  <c r="I414" i="2"/>
  <c r="I412" i="2"/>
  <c r="I409" i="2"/>
  <c r="I407" i="2"/>
  <c r="I387" i="2"/>
  <c r="I389" i="2"/>
  <c r="I385" i="2"/>
  <c r="I392" i="2"/>
  <c r="I383" i="2"/>
  <c r="I381" i="2"/>
  <c r="I378" i="2"/>
  <c r="I376" i="2"/>
  <c r="I503" i="2" l="1"/>
  <c r="I29" i="2" s="1"/>
  <c r="G29" i="2" s="1"/>
  <c r="I598" i="2"/>
  <c r="I30" i="2" s="1"/>
  <c r="G30" i="2" s="1"/>
  <c r="I437" i="2"/>
  <c r="I438" i="2" s="1"/>
  <c r="I440" i="2" s="1"/>
  <c r="I394" i="2"/>
  <c r="I395" i="2" s="1"/>
  <c r="I397" i="2" s="1"/>
  <c r="I358" i="2"/>
  <c r="I355" i="2"/>
  <c r="I352" i="2"/>
  <c r="I349" i="2"/>
  <c r="I347" i="2"/>
  <c r="I333" i="2"/>
  <c r="I332" i="2"/>
  <c r="I329" i="2"/>
  <c r="I327" i="2"/>
  <c r="I324" i="2"/>
  <c r="I290" i="2"/>
  <c r="I188" i="2"/>
  <c r="I183" i="2"/>
  <c r="I442" i="2" l="1"/>
  <c r="I28" i="2" s="1"/>
  <c r="G28" i="2" s="1"/>
  <c r="I335" i="2"/>
  <c r="I336" i="2" s="1"/>
  <c r="I338" i="2" s="1"/>
  <c r="I361" i="2"/>
  <c r="I362" i="2" s="1"/>
  <c r="I364" i="2" s="1"/>
  <c r="I296" i="2"/>
  <c r="I297" i="2" s="1"/>
  <c r="I299" i="2" s="1"/>
  <c r="I181" i="2"/>
  <c r="I269" i="2"/>
  <c r="I272" i="2"/>
  <c r="I266" i="2"/>
  <c r="I263" i="2"/>
  <c r="I260" i="2"/>
  <c r="I258" i="2"/>
  <c r="B23" i="2"/>
  <c r="B24" i="2"/>
  <c r="B25" i="2"/>
  <c r="B26" i="2"/>
  <c r="I240" i="2"/>
  <c r="I237" i="2"/>
  <c r="I234" i="2"/>
  <c r="I208" i="2"/>
  <c r="I366" i="2" l="1"/>
  <c r="I27" i="2" s="1"/>
  <c r="G27" i="2" s="1"/>
  <c r="I274" i="2"/>
  <c r="I275" i="2" s="1"/>
  <c r="I277" i="2" s="1"/>
  <c r="I61" i="2"/>
  <c r="I60" i="2"/>
  <c r="I59" i="2"/>
  <c r="I58" i="2"/>
  <c r="I57" i="2"/>
  <c r="I56" i="2"/>
  <c r="I55" i="2"/>
  <c r="I161" i="2" l="1"/>
  <c r="I160" i="2"/>
  <c r="I159" i="2"/>
  <c r="I158" i="2"/>
  <c r="I157" i="2"/>
  <c r="I156" i="2"/>
  <c r="I155" i="2"/>
  <c r="I243" i="2" l="1"/>
  <c r="I232" i="2"/>
  <c r="I217" i="2"/>
  <c r="I214" i="2"/>
  <c r="I211" i="2"/>
  <c r="I206" i="2"/>
  <c r="I191" i="2"/>
  <c r="I186" i="2"/>
  <c r="G154" i="2"/>
  <c r="I154" i="2" s="1"/>
  <c r="I153" i="2"/>
  <c r="I152" i="2"/>
  <c r="I151" i="2"/>
  <c r="I150" i="2"/>
  <c r="I168" i="2" l="1"/>
  <c r="I219" i="2"/>
  <c r="I245" i="2"/>
  <c r="I193" i="2"/>
  <c r="I220" i="2" l="1"/>
  <c r="I222" i="2" s="1"/>
  <c r="I246" i="2"/>
  <c r="I248" i="2" s="1"/>
  <c r="I169" i="2"/>
  <c r="I171" i="2" s="1"/>
  <c r="I24" i="2" s="1"/>
  <c r="G24" i="2" s="1"/>
  <c r="I194" i="2"/>
  <c r="I196" i="2" s="1"/>
  <c r="I25" i="2" s="1"/>
  <c r="G25" i="2" s="1"/>
  <c r="I280" i="2" l="1"/>
  <c r="I26" i="2" s="1"/>
  <c r="G26" i="2" s="1"/>
  <c r="I64" i="2"/>
  <c r="I65" i="2" l="1"/>
  <c r="I67" i="2" s="1"/>
  <c r="I141" i="2" s="1"/>
  <c r="I23" i="2" l="1"/>
  <c r="G23" i="2" s="1"/>
  <c r="G36" i="2" s="1"/>
  <c r="G45" i="2" s="1"/>
  <c r="I36" i="2" l="1"/>
  <c r="I45" i="2" s="1"/>
</calcChain>
</file>

<file path=xl/sharedStrings.xml><?xml version="1.0" encoding="utf-8"?>
<sst xmlns="http://schemas.openxmlformats.org/spreadsheetml/2006/main" count="1557" uniqueCount="578">
  <si>
    <t>1.</t>
  </si>
  <si>
    <t>m'</t>
  </si>
  <si>
    <t>2.</t>
  </si>
  <si>
    <t>m2</t>
  </si>
  <si>
    <t>3.</t>
  </si>
  <si>
    <t>4.</t>
  </si>
  <si>
    <t>5.</t>
  </si>
  <si>
    <t>Ukupno:</t>
  </si>
  <si>
    <t>m3</t>
  </si>
  <si>
    <t>SVEUKUPNO</t>
  </si>
  <si>
    <t>I.</t>
  </si>
  <si>
    <t>količina</t>
  </si>
  <si>
    <t>jedinica mjere</t>
  </si>
  <si>
    <t>jedinična cijena</t>
  </si>
  <si>
    <t>Izrada bankina širine do 0,50 m od šljunčano –zemljanog materijala. U cijenu uračunato valjanje.</t>
  </si>
  <si>
    <t>PDV 25%</t>
  </si>
  <si>
    <t>ukupno kn</t>
  </si>
  <si>
    <t>Planiranje i porezivanje postojeće ceste grejderom.</t>
  </si>
  <si>
    <t>Strojni iskop miješanog materijala sa odvozom na deponiju.</t>
  </si>
  <si>
    <t>TROŠKOVNICI ZA ASFALTIRANJE NERAZVRSTANIH CESTA</t>
  </si>
  <si>
    <t>NA PODRUČJU GRADA IVANCA</t>
  </si>
  <si>
    <t>MO IVANEC</t>
  </si>
  <si>
    <t>t</t>
  </si>
  <si>
    <t>Strojno čišćenje i špricanje asfalta bitumenskom emulzijom.</t>
  </si>
  <si>
    <t>Strojno porezivanje i planiranje bankina.</t>
  </si>
  <si>
    <t>kom</t>
  </si>
  <si>
    <t>6.</t>
  </si>
  <si>
    <t>II.</t>
  </si>
  <si>
    <t>7.</t>
  </si>
  <si>
    <t>III.</t>
  </si>
  <si>
    <t>IV.</t>
  </si>
  <si>
    <t>V.</t>
  </si>
  <si>
    <t>,</t>
  </si>
  <si>
    <t>8.</t>
  </si>
  <si>
    <t>MO PRIGOREC</t>
  </si>
  <si>
    <t>odvojak Štefanko</t>
  </si>
  <si>
    <t>REKAPITULACIJA</t>
  </si>
  <si>
    <t xml:space="preserve">vrijednost </t>
  </si>
  <si>
    <t>radova kn</t>
  </si>
  <si>
    <t>SVEUKUPNO:</t>
  </si>
  <si>
    <t>sa PDV-om</t>
  </si>
  <si>
    <t>m</t>
  </si>
  <si>
    <t>Strojno rezanje asfalta.</t>
  </si>
  <si>
    <t>9.</t>
  </si>
  <si>
    <t>Iskop asfalta sa utovarom i odvozom na zbrinjavanje.</t>
  </si>
  <si>
    <t>10.</t>
  </si>
  <si>
    <t>11.</t>
  </si>
  <si>
    <t>12.</t>
  </si>
  <si>
    <t>Nabava doprema i ugradnja kamenog materijala 0/60mm za tampon mulde.</t>
  </si>
  <si>
    <t>13.</t>
  </si>
  <si>
    <t>Izrada uporišta za asfalt strojnim štemanjem klina. Uključeno čišćenje od otpadnog materijala. Spojevi na ceste, poklopci RO, slivničke rešetke.</t>
  </si>
  <si>
    <t>Visinska korekcija poklopca RO kanalizacije.</t>
  </si>
  <si>
    <t>14.</t>
  </si>
  <si>
    <t>15.</t>
  </si>
  <si>
    <t>Napomena</t>
  </si>
  <si>
    <t>Radove izvoditi u skladu sa Općim tehničkim uvjetima za radove na cestama, Zagreb,2001. i Tehničkim uvjetima za asfaltne kolnike, Zagreb, 2015.</t>
  </si>
  <si>
    <t>Izravnanje postojećeg kolnika ceste bitumeniziranom kamenom sitneži AC 16 surf, predviđena količina 50kg/m2.</t>
  </si>
  <si>
    <t>Izrada, doprema i ugradnja asfalta AC 11 surf debljine 4 cm u uvaljanom stanju.</t>
  </si>
  <si>
    <t>Izravnanje postojećeg kolnika ceste bitumeniziranom kamenom sitneži AC 11 surf, predviđena količina 25kg/m2.</t>
  </si>
  <si>
    <t>Izrada, doprema i ugradnja asfalta Ac 11 surf debljine 4 cm u uvaljanom stanju.</t>
  </si>
  <si>
    <t>Dobava, doprema i ugradnja nosivo-habajućeg sloja asfalta AC 16 surf debljine 6,00 cm u uvaljanom stanju.</t>
  </si>
  <si>
    <r>
      <t>Dobava, doprema i ugradnja kamenog materijala za tamponski sloj debljine</t>
    </r>
    <r>
      <rPr>
        <sz val="11"/>
        <rFont val="Calibri"/>
        <family val="2"/>
        <charset val="238"/>
        <scheme val="minor"/>
      </rPr>
      <t xml:space="preserve"> 40 </t>
    </r>
    <r>
      <rPr>
        <sz val="11"/>
        <color theme="1"/>
        <rFont val="Calibri"/>
        <family val="2"/>
        <charset val="238"/>
        <scheme val="minor"/>
      </rPr>
      <t>cm potrebne zbijenosti Me=60 MN/m2.</t>
    </r>
  </si>
  <si>
    <t>spoj L. Šabana - V. Nazora - odvojak 2</t>
  </si>
  <si>
    <t>Dobava materijala i postava rubnjaka 15/25 na beton C 16/20.</t>
  </si>
  <si>
    <t>la=112,0 m', ša=2,0 - 2,70 m'</t>
  </si>
  <si>
    <t>Izrada, doprema i ugradnja asfalta Ac 16 surf debljine 6 cm u uvaljanom stanju, na mjestima izrade muldi.</t>
  </si>
  <si>
    <t>odvojak Marković</t>
  </si>
  <si>
    <t>Široki iskop miješanog materijala C kategorije sa utovarom i odvozom na deponij udaljen do 5 km.</t>
  </si>
  <si>
    <t>Dobava, doprema i ugradnja kamenog materijala za tamponski sloj debljine 30 cm potrebne zbijenosti Me=80 MN/m2.</t>
  </si>
  <si>
    <t>odvojak prema igralištu</t>
  </si>
  <si>
    <t>la=100 m', ša=2,00 m'</t>
  </si>
  <si>
    <t>la=75,0 m', ša=2,7 m'</t>
  </si>
  <si>
    <t>MO Ivanečki Vrhovec</t>
  </si>
  <si>
    <t>Iskop miješanog materijala za izradu kofera mulde, sa utovarom i odvozom na deponij. Luk=25m.</t>
  </si>
  <si>
    <t>MO Margečan</t>
  </si>
  <si>
    <t>la=60,0 m', ša=3,0m'</t>
  </si>
  <si>
    <t>Dobava, doprema i ugradnja habajućeg sloja asfalta AC 11surf debljine 4,00 cm u uvaljanom stanju.</t>
  </si>
  <si>
    <t>Rezanje asfalta.</t>
  </si>
  <si>
    <t>Braće Radić</t>
  </si>
  <si>
    <t>Poje</t>
  </si>
  <si>
    <t>MO Radovan</t>
  </si>
  <si>
    <t>Dobava materijala i izrada slivnika sa ljž rešetkom 25 tona nosivosti.</t>
  </si>
  <si>
    <t>Rezanje asfalta .</t>
  </si>
  <si>
    <t>Dobava materijala i izrada monolitnih AB linijskih kanala sa rešetkom za teški promet. Dužina kanala (rešetke) je 3,0m, a svijetla širina 50 cm.</t>
  </si>
  <si>
    <t>DN 315</t>
  </si>
  <si>
    <t>Dobava materijala i izrada podloge za asfalt u prekopu od betona C12/15, u debljini 15 cm.</t>
  </si>
  <si>
    <t>odvojak PECE</t>
  </si>
  <si>
    <t>la=140 m', ša=2,7 m+mulda</t>
  </si>
  <si>
    <t>Dobava, doprema i ugradnja nosivo-habajućeg sloja asfalta AC 16 surf debljine 6,00 cm u uvaljanom stanju. U cijenu uključiti 2.7 m širine + 0,5 m mulde.</t>
  </si>
  <si>
    <t>Široki iskop miješanog materijala C kategorije  sa utovarom i odvozom na deponij udaljen do 5 km.</t>
  </si>
  <si>
    <t>MO Cerje Tužno</t>
  </si>
  <si>
    <t>NC 3-154</t>
  </si>
  <si>
    <t>la=85,0 m', ša=2,5m'</t>
  </si>
  <si>
    <t>Iskop za kofere sa utovarom i odvozom.</t>
  </si>
  <si>
    <t>Izrada tampona kofera i "sendvič" sloja.</t>
  </si>
  <si>
    <t>Iskop jarka uz cestu.</t>
  </si>
  <si>
    <t>NC 1-022 Marof</t>
  </si>
  <si>
    <t>la=515,0 m', ša=4.5-5 m'</t>
  </si>
  <si>
    <t>Razbijanje i vađenje postojećih propusta nedostatnog profila i nezadovoljavajućeg stanja.</t>
  </si>
  <si>
    <t>Rušenje stabla sa vađenjem panja i odvozom na zbrinjavanje.</t>
  </si>
  <si>
    <t>Krčenje živica, živih ograda i sl.</t>
  </si>
  <si>
    <t>Statičko ojačanje postojećih propusta zadovoljavajućih profila. Potrošnja betona C16/20, 0,25 m3/m i armature Q-257 15kg/m. Uključiti i zemljane radove iskopa i odvoza.</t>
  </si>
  <si>
    <t>Izrada zacjevljenja jaraka betonskim cijevima fi 500 mm u betonskoj oblozi C16/20, armiranoj mrežom Q-257. Uključiti i zemljane radove.</t>
  </si>
  <si>
    <t>Dobava materijala i izrada tampona od kamenog materijala na mjestima proširenja.</t>
  </si>
  <si>
    <t>Dobava materijala i izrada monolitnog protočnog revizijskog okna 60/60 cm sa ljž rešetkom 250 kN nosivosti. U oknima predvidjeti spajanje postojećih ispusta u postojeći otvoreni jarak.</t>
  </si>
  <si>
    <t>Dobava materijala i izravnanje postojećeg kolnika asfaltom AC 16 surf u količini 50 kg/m2.</t>
  </si>
  <si>
    <t>Dobava materijala i proširenje postojećeg kolnika asfaltom AC 22 base u debljini 6 cm.</t>
  </si>
  <si>
    <t>Prskanje podloge za topeku bitumenskom emulzijom.</t>
  </si>
  <si>
    <t>Dobava materijala i izrada habajućeg sloja asfalta AC 11 surf 4 cm.</t>
  </si>
  <si>
    <t>Rekonstrukcija kolnog prilaza, preslagivanje rubnjaka, opločnika i sl.</t>
  </si>
  <si>
    <t>MO LUKAVEC</t>
  </si>
  <si>
    <t>NC 3-159</t>
  </si>
  <si>
    <t>Porezivanje ceste i platoa grejderom.</t>
  </si>
  <si>
    <t>Dobava, doprema i ugradnja kamenog materijala za tamponski sloj debljine 15 cm potrebne zbijenosti Me=60 MN/m2.</t>
  </si>
  <si>
    <t xml:space="preserve">Dobava, doprema i ugradnja nosivo-habajućeg sloja asfalta AC 16 surf debljine 6,00 cm u uvaljanom stanju. </t>
  </si>
  <si>
    <t>NC 1-025</t>
  </si>
  <si>
    <t>la=85 m', ša=2,5 m, parkiralište Dom</t>
  </si>
  <si>
    <t>la=210 m', ša=2,5 m</t>
  </si>
  <si>
    <t>Porezivanje ceste grejderom.</t>
  </si>
  <si>
    <t>Široki iskop ceste od 0+100 do 0+165, debljine 40 cm.</t>
  </si>
  <si>
    <t>Dobava, doprema i ugradnja kamenog materijala za tamponski sloj debljine 15 cm, odnosno 40 cm na dionici širokog iskopa, potrebne zbijenosti Me=60 MN/m2.</t>
  </si>
  <si>
    <t>Dobava materijala i izrada mulde od AC 16 surf.</t>
  </si>
  <si>
    <t>Iskop jarka.</t>
  </si>
  <si>
    <t>MO Gačice</t>
  </si>
  <si>
    <t>la=406,0 m', ša=2,5 m'</t>
  </si>
  <si>
    <t xml:space="preserve">Iskop miješanog materijala sa utovarom i odvozom na deponij. </t>
  </si>
  <si>
    <t>Nabava doprema i ugradnja kamenog materijala 0/60mm za tampon na dijelu iskopa.</t>
  </si>
  <si>
    <t>la=590,0 m', ša=2,5 m'</t>
  </si>
  <si>
    <t>la=140,0 m', ša=3,5 m'</t>
  </si>
  <si>
    <t>Izrada, doprema i ugradnja asfalta Ac 22 base debljine 7 cm u uvaljanom stanju.</t>
  </si>
  <si>
    <t>MO Stažnjevec</t>
  </si>
  <si>
    <t>Odvojak Lončari</t>
  </si>
  <si>
    <t>la=255,0 m', ša=2,5 m'</t>
  </si>
  <si>
    <t>PROGRAM NC 2019.</t>
  </si>
  <si>
    <t>MO Horvatsko</t>
  </si>
  <si>
    <t>Spojna cesta</t>
  </si>
  <si>
    <t>la=225 m', ša=2,50 m</t>
  </si>
  <si>
    <t>Dobava, doprema i ugradnja kamenog materijala za tamponski sloj debljine 20 cm, potrebne zbijenosti Me=60 MN/m2.</t>
  </si>
  <si>
    <t>Dobava materijala i izrada cijevnog propusta fi 500 mm u betonskoj oblozi C 16/20.</t>
  </si>
  <si>
    <t>la=150 m', ša=2,50 m</t>
  </si>
  <si>
    <t>Kod kbr 47 - samo dio u makadamu</t>
  </si>
  <si>
    <t>Uski odvojak</t>
  </si>
  <si>
    <t>la=55 m', ša=2,50 m</t>
  </si>
  <si>
    <t>Široki iskop miješanog materijala sa utovarom i odvozom na deponij.</t>
  </si>
  <si>
    <t>Vađenje i odvoz parapeta.</t>
  </si>
  <si>
    <t>MO Jerovec</t>
  </si>
  <si>
    <t>Odvojak desno</t>
  </si>
  <si>
    <t>la=60 m', ša=2,50 m</t>
  </si>
  <si>
    <t>Dobava, doprema i ugradnja kamenog materijala za tamponski sloj debljine 30 cm, potrebne zbijenosti Me=60 MN/m2.</t>
  </si>
  <si>
    <t>Odvojak prvi lijevo</t>
  </si>
  <si>
    <t>la=117 m', ša=2,50 m</t>
  </si>
  <si>
    <t>Izrada mulde od AC 16 surf debljine 6,00 cm.</t>
  </si>
  <si>
    <t>Izrada PVC-UKC SN 8 DN 160 spoja u reviziju.</t>
  </si>
  <si>
    <t>Odvojak drugi lijevo</t>
  </si>
  <si>
    <t>la=80 m', ša=2,50 m</t>
  </si>
  <si>
    <t>MO IVANEC - ukupno</t>
  </si>
  <si>
    <t>la=130 m', ša=2,5 m'</t>
  </si>
  <si>
    <t>MO PRIGOREC - ukupno</t>
  </si>
  <si>
    <t>MO RADOVAN - ukupno</t>
  </si>
  <si>
    <t>MO CERJE TUŽNO - ukupno</t>
  </si>
  <si>
    <t>Odvojak Kuštri - Kod saniranog klizišta</t>
  </si>
  <si>
    <t xml:space="preserve">Odvojak Gužvinci - </t>
  </si>
  <si>
    <t>Odvojak kod Piskača</t>
  </si>
  <si>
    <t>MO HORVATSKO - ukupno</t>
  </si>
  <si>
    <t>MO Ribić Breg</t>
  </si>
  <si>
    <t>MO JEROVEC - ukupno</t>
  </si>
  <si>
    <t>Garaže Šabanova - uređenje parkirališta</t>
  </si>
  <si>
    <t>la=26+41 m</t>
  </si>
  <si>
    <t>Strojni iskop miješanog materijala, sa odvozom na deponiju, ili odlaganjem i planiranjem u lokalne depresije terena.</t>
  </si>
  <si>
    <t>Dobava, doprema i ugradnja kamenog materijala za tamponski sloj debljine 10-20cm potrebne zbijenosti Me=60 MN/m2.</t>
  </si>
  <si>
    <t>Dobava rubnjaka, te postava na betonsku podlogu C16/20 s 0,07 m3 betona po m' rubnjaka.</t>
  </si>
  <si>
    <t>- Rubnjaci 8/20 cm</t>
  </si>
  <si>
    <t>Dobava i postava travnih rešetki 60/40/8 na kulir 3-4 cm debljine.</t>
  </si>
  <si>
    <t>Dobava i postava betonskih kanalica 20/50 na beton C16/20.</t>
  </si>
  <si>
    <t>Dobava materijala i izrada slivnika od betonskih cijevi fi 500 mm sa ljž rešetkom 400/400 mm 250 kN nosivosti.</t>
  </si>
  <si>
    <t>Dobava materijala i izrada slivničkih veza DN 200 mm, SN 8, od PVC-UKC cijevi. Uključiti sve fazonske komade, proboje i zemljane radove. Cijevi potrebno obložiti pijeskom.</t>
  </si>
  <si>
    <t>kpl</t>
  </si>
  <si>
    <t>Vertikalna signalizacija. Znak STOP i PARKIRALIŠTE</t>
  </si>
  <si>
    <t>VI.</t>
  </si>
  <si>
    <t>VII.</t>
  </si>
  <si>
    <t>IX.</t>
  </si>
  <si>
    <t>X.</t>
  </si>
  <si>
    <t>XI.</t>
  </si>
  <si>
    <t>XII.</t>
  </si>
  <si>
    <t>VIII.</t>
  </si>
  <si>
    <t xml:space="preserve">Frankopanska ulica - potporni zid </t>
  </si>
  <si>
    <t>Iskop pokosa i temelja potpornog zida sa utovarom i odvozom na deponij.</t>
  </si>
  <si>
    <t>Dobava i ugradnja drenažnog kamenog materijala iza zida.</t>
  </si>
  <si>
    <t>Izrada nepropusne krovine od materijala iz iskopa temelja, iza krune zida, a iznad drenažnog zasipa.</t>
  </si>
  <si>
    <t>Betoniranje temelja zida u zemlji, 0,6x1,2 m.</t>
  </si>
  <si>
    <t>beton C 25/30</t>
  </si>
  <si>
    <t>armatura - zasebna stavka</t>
  </si>
  <si>
    <t>Betoniranje zida, 1,2 x 0,25.</t>
  </si>
  <si>
    <t>dvostrana glatka oplata</t>
  </si>
  <si>
    <t>Izrada spoja sa postojećim zidom - ankeriranje</t>
  </si>
  <si>
    <t>kg</t>
  </si>
  <si>
    <t>Dobava i ugradnja armature. Vertikalne nosive šipke fi 14mm, savijene u L u temelju. Q-mreža Q335 u donjoj zoni temelja i u obje zone zida,a vezane na šipke fi 14mm. Na vrhu zida povezati sa U vilicama fi 10 mm.</t>
  </si>
  <si>
    <t>Dobava materijala i izrada zaštitne ograde na kruni zida. Visina ograde 1,5 m.</t>
  </si>
  <si>
    <t>Dobava materijala i asfaltiranje AC 16 surf, debljine 6,00 cm u uvaljanom stanju.</t>
  </si>
  <si>
    <t>Dobava materijala i izrada slivnika sa lž rešetkom 250 kN nosivosti sa spojem na kanalizaciju.</t>
  </si>
  <si>
    <t>Dobava materijala i postava PVC cijevi fi 75 mm na razmacima od 50 cm - procjednice. Procjednice se ugrađuju cca 10 cm iznad kote uređenog tla ispred lica zida.</t>
  </si>
  <si>
    <t>Cvjetna ulica</t>
  </si>
  <si>
    <t>la=150 m', ša=3,0 m'</t>
  </si>
  <si>
    <t>Uska ulica</t>
  </si>
  <si>
    <t>la=90 m', ša=3,0 m'</t>
  </si>
  <si>
    <t>Dobava materijala i izrada stepenica betonom C 25/30. širina gazišta 30 cm, širine 1,2 m,. Uključeni svi radovi i materijal.</t>
  </si>
  <si>
    <t>armatura</t>
  </si>
  <si>
    <t>la=235 m', ša=2,5 m'</t>
  </si>
  <si>
    <t>MO LUKAVEC - ukupno</t>
  </si>
  <si>
    <t>-</t>
  </si>
  <si>
    <t>Izrada horizontalne signalizacije. 20 P.M. i STOP crta.</t>
  </si>
  <si>
    <t>tona</t>
  </si>
  <si>
    <t>16.</t>
  </si>
  <si>
    <t>Čišćenje cestovnog jarka, sa utovarom i dovozom na lokalnu deponiju.</t>
  </si>
  <si>
    <t>Rezanje asfalta</t>
  </si>
  <si>
    <t>Dobava materijala i ugradnja drenažne cijevi fi 100 mm, iza zida sa spojem u kanalizaciju.</t>
  </si>
  <si>
    <t>Izrada PVC UKC ili jednakovrijednog spoja odvodnje ceste u revizijsko okno na parkiralištu. DN 200 i 315 mm, SN 8. Uključiti izemljane radove (dubina iskopa do 1,0 m).</t>
  </si>
  <si>
    <t>Dobava, doprema i ugradnja nosivo-habajućeg sloja asfalta AC 16 surf debljine 6,00 cm u uvaljanom stanju. U cijenu uključiti i prskanje emulzijom.</t>
  </si>
  <si>
    <t>odvojak kod parkirališta  rešetka na ulazu</t>
  </si>
  <si>
    <t>MO GAČICE - ukupno</t>
  </si>
  <si>
    <t>Zasebni troškovnici:</t>
  </si>
  <si>
    <t>bez PDV-a</t>
  </si>
  <si>
    <t>SVEUKUPNO sa PDV-om:</t>
  </si>
  <si>
    <t>UKUPNO bez PDV-a</t>
  </si>
  <si>
    <t>OSTALI RADOVI</t>
  </si>
  <si>
    <t>OPREMA CESTE</t>
  </si>
  <si>
    <t>KOLNIČKA KONSTRUKCIJA</t>
  </si>
  <si>
    <t>ODVODNJA</t>
  </si>
  <si>
    <t>ZEMLJANI RADOVI</t>
  </si>
  <si>
    <t>PRIPREMNI RADOVI</t>
  </si>
  <si>
    <t xml:space="preserve">Ukupno  6. - OSTALI RADOVI  ( Kn ) :  </t>
  </si>
  <si>
    <t>- izrada i ugradnja novih vratiju kolnog ulaza</t>
  </si>
  <si>
    <t>6.1.7.</t>
  </si>
  <si>
    <t>- ugradnja nove žičane panel ograde</t>
  </si>
  <si>
    <t>6.1.6.</t>
  </si>
  <si>
    <t>- Armatura B500B</t>
  </si>
  <si>
    <t>6.1.5.</t>
  </si>
  <si>
    <t>Oplata</t>
  </si>
  <si>
    <t>6.1.4.</t>
  </si>
  <si>
    <t>- Beton C25/30</t>
  </si>
  <si>
    <t>6.1.3.</t>
  </si>
  <si>
    <t>- Zatrpavanje materijalom iz iskopa</t>
  </si>
  <si>
    <t>6.1.2.</t>
  </si>
  <si>
    <t>- Iskop</t>
  </si>
  <si>
    <t>6.1.1.</t>
  </si>
  <si>
    <t>Obračun radova:</t>
  </si>
  <si>
    <t>Betoniranje zida (parapeta), betonom C25/30. (O.T.U.-II, st. 7.4.2.9.4.1.). U cijenu ove stavke uključen je iskop, betoniranje, oplata, armatura, nasipavanje klina i ugradnja žičane ograde. Stavkom je obuhvaćeno čišćenje i priprema gornje površine podloge, izrada, doprema i ugradnja betona, te zbijanje i ravnanje do kota prema projektu, zaštita i njega betona, betoniranje u dvostranoj oplati.  Nabava, ravnanje, sječenje, čišćenje, savijanje te ugradba i vezanje armature od visokovrijednog prirodno tvrdog čelika RA B500B i MA B500B (u svemu prema Tehničkom propisu za betonske konstrukcije). Obavezno je vezanje armature na svim mjestima križanja šipki s paljenom žicom promjera 1,5mm. Obračun prema projektu, bez obzira na profil šipki i preklope.
Nakon izrade parapeta ugraditi ogradu tipsku panel ogradu visine 1,20 m. Ograda je predviđena od pocinčane i plastificirane čelične žice. Ograda se postavlja na stupove duljine 2,0 m. Rad obuhvaća dobavu i ugradnju sveg potrebnog materijala do potpune funkcionalnosti.</t>
  </si>
  <si>
    <t>IZRADA AB PARAPETA</t>
  </si>
  <si>
    <t>7-01.4.4</t>
  </si>
  <si>
    <t>6.1.</t>
  </si>
  <si>
    <t xml:space="preserve">Ukupno  5. - OPREMA CESTE  ( Kn ) :  </t>
  </si>
  <si>
    <t xml:space="preserve"> - H42 , oznaka škola, bijele boje</t>
  </si>
  <si>
    <t>Za oznake na kolniku mora biti upotrijebljen materijal ili boja koji bitno ne smanjuju hvatljivost kolnika. Oznake na kolniku ne smiju biti više od 0,6 cm iznad razine kolnika, a ako su kao oznake na kolniku upotrijebljene kovinske glave, one ne smiju biti više od 1,5 cm iznad razine kolnika.</t>
  </si>
  <si>
    <t>OSTALE OZNAKE NA KOLNIKU</t>
  </si>
  <si>
    <t>9-02.3</t>
  </si>
  <si>
    <t>5.2.3.</t>
  </si>
  <si>
    <t>pješački prijelazi, širine 3,0 m bijela</t>
  </si>
  <si>
    <t>5.2.2.3.</t>
  </si>
  <si>
    <t>crta zaustavljanja - isprekidana bijela; š = 50 cm</t>
  </si>
  <si>
    <t>5.2.2.2.</t>
  </si>
  <si>
    <t>crta zaustavljanja - puna bijela; š = 50 cm</t>
  </si>
  <si>
    <t>5.2.2.1.</t>
  </si>
  <si>
    <t>POPREČNE OZNAKE NA KOLNIKU</t>
  </si>
  <si>
    <t>9-02.2</t>
  </si>
  <si>
    <t>5.2.2.</t>
  </si>
  <si>
    <t>- dvostruka crta (razdjelna); š=12 cm bijela</t>
  </si>
  <si>
    <t>5.2.1.4.</t>
  </si>
  <si>
    <t>- puna crta (razdjelna); š=12 cm bijela</t>
  </si>
  <si>
    <t>5.2.1.3.</t>
  </si>
  <si>
    <t>- isprekidana crta 1+1 (razdjelna, rubna); š=12 cm bijela</t>
  </si>
  <si>
    <t>5.2.1.2.</t>
  </si>
  <si>
    <t>- isprekidana crta 3+3 (razdjelna); š=12 cm bijela</t>
  </si>
  <si>
    <t>5.2.1.1.</t>
  </si>
  <si>
    <t>Pod uzdužnim oznakama na kolniku razumijevaju se crte obilježene paralelno s osi kolnika, a služe za detaljno utvrđivanje načina upotrebe kolničke površine.</t>
  </si>
  <si>
    <t>UZDUŽNE OZNAKE NA KOLNIKU</t>
  </si>
  <si>
    <t>9-02.1</t>
  </si>
  <si>
    <t>5.2.1.</t>
  </si>
  <si>
    <t>Ovaj rad obuhvaća izradu oznaka na kolniku za reguliranje prometa koje su definirane u Pravilniku i ovim OTU.
Oznake na kolniku dijele se na:
• uzdužne oznake na kolniku,
• poprečne oznake na kolniku,
• ostale oznake na kolniku.
Boje i dimenzije oznaka određene su Pravilnikom i pripadajućim normama.</t>
  </si>
  <si>
    <t>OZNAKE NA KOLNIKU</t>
  </si>
  <si>
    <t>9-02</t>
  </si>
  <si>
    <t>5.2.</t>
  </si>
  <si>
    <t>Z E44, 60x30 cm</t>
  </si>
  <si>
    <t>5.1.4.3.</t>
  </si>
  <si>
    <t>Z E35, 60x60 cm</t>
  </si>
  <si>
    <t>5.1.4.2.</t>
  </si>
  <si>
    <t>Z E18, 60x30 cm</t>
  </si>
  <si>
    <t>5.1.4.1.</t>
  </si>
  <si>
    <t>Dopunske ploče oblika kavadrata ili pravokutnika postavljaju se na stupove kružna presjeka. Rad obuhvaća nabavu, prijevoz i postavljanje prometnoga znaka sa stupom i temeljem. Obračunava se prema broju postavljenih znakova određenih dimenzija, uključujući stupove i temelje, pri čemu se razlikuju lokacije prema broju znakova na jednom stupu (stup s jednim znakom – stup s dva znaka).</t>
  </si>
  <si>
    <t>DOPUNSKE PLOČE</t>
  </si>
  <si>
    <t>9-01-5</t>
  </si>
  <si>
    <t>5.1.4.</t>
  </si>
  <si>
    <t>Z C21 60x60 cm</t>
  </si>
  <si>
    <t>5.1.3.4.</t>
  </si>
  <si>
    <t>Z C08 60x60 cm</t>
  </si>
  <si>
    <t>5.1.3.3.</t>
  </si>
  <si>
    <t>Z C06 60x60 cm</t>
  </si>
  <si>
    <t>5.1.3.2.</t>
  </si>
  <si>
    <t>Z C02 60x60 cm</t>
  </si>
  <si>
    <t>5.1.3.1.</t>
  </si>
  <si>
    <t>Prometni znakovi obavijesti su oblika kruga, kvadrata ili pravokutnika, a postavljaju na stupove kružna presjeka. 
Rad obuhvaća nabavu, prijevoz i postavljanje prometnoga znaka sa stupovima i temeljima. Obračunava se prema broju postavljenih znakova određenih dimenzija, uključujući stupove i temelje, pri čemu se razlikuju lokacije prema broju znakova na jednom stupu (stup s jednim znakom – stup s dva znaka), lokacije s jednim znakom na dva stupa i lokacije s nosivom konstrukcijom.</t>
  </si>
  <si>
    <t>PROMETNI ZNAKOVI OBAVIJESTI</t>
  </si>
  <si>
    <t>9-01.3</t>
  </si>
  <si>
    <t>5.1.3.</t>
  </si>
  <si>
    <t>B39, Ø 60 cm</t>
  </si>
  <si>
    <t>5.1.2.4.</t>
  </si>
  <si>
    <t>B31, Ø 60 cm</t>
  </si>
  <si>
    <t>5.1.2.3.</t>
  </si>
  <si>
    <t>B04, Ø 60 cm</t>
  </si>
  <si>
    <t>5.1.2.2.</t>
  </si>
  <si>
    <t>B01, 90/90/90 cm</t>
  </si>
  <si>
    <t>5.1.2.1</t>
  </si>
  <si>
    <t>Prometni znakovi izričitih naredbi su kružnog oblika (iznimno osmerokut ili istostraničan trokut) i postavljaju se na stupove kružna presjeka. Dimenzije znakova određene su Pravilnikom i normama.
Rad obuhvaća nabavu, prijevoz i postavljanje prometnoga znaka sa stupom i temeljem. Obračunava se prema broju postavljenih znakova određenih dimenzija, uključujući stupove i temelje, pri čemu se razlikuju lokacije prema broju znakova na jednom stupu (stup s jednim znakom – stup s dva znaka).</t>
  </si>
  <si>
    <t>PROMETNI ZNAKOVI IZRIČITIH NAREDBI</t>
  </si>
  <si>
    <t>9-01.2</t>
  </si>
  <si>
    <t>5.1.2.</t>
  </si>
  <si>
    <t>A34, 90/90/90 cm</t>
  </si>
  <si>
    <t>Prometni se znakovi opasnosti (oblika istostraničnoga trokuta) postavljaju na stupove  kružna presjeka. Dimenzije znakova određene su Pravilnikom i normama. Rad obuhvaća nabavu, prijevoz i postavljanje prometnoga znaka sa stupom i temeljem. Obračunava se prema broju postavljenih znakova određenih dimenzija, uključujući stupove i temelje, pri čemu se razlikuju lokacije prema broju znakova na jednom stupu (stup s jednim znakom – stup s dva znaka).</t>
  </si>
  <si>
    <t>PROMETNI ZNAKOVI OPASNOSTI</t>
  </si>
  <si>
    <t>9-01.1</t>
  </si>
  <si>
    <t>5.1.1.</t>
  </si>
  <si>
    <t>Prometni znakovi pričvršćuju se na stupove koji su izrađeni od Fe cijevi i zaštićeni protiv korozije postupkom vrućeg cinčanja.
Pri postavljanju prometni znak treba zakrenuti za 3-5° u odnosu na os prometnice da se izbjegne intenzivna refleksija i smanji kontrast oznaka, znaka i pozadine koja je osvijetljena. Na isti se stup ne smije postaviti više od dva prometna znaka.
Stupovi znakova postavljaju se u betonske temelje minimalne kakvoće betona C 20/25 (MB 25), oblika zarubljene piramide čije su stranice donjeg kvadrata 30 cm i gornjeg 20 cm.</t>
  </si>
  <si>
    <t>Ovaj rad obuhvaća nabavu i postavljanje svih vrsta prometnih znakova u svemu prema projektu prometne opreme ceste. 
Prometni znakovi svojom vrstom, značenjem, oblikom, bojom, veličinom i načinom postavljanja trebaju biti u skladu s "Pravilnikom" te hrvatskim i europskim normama.</t>
  </si>
  <si>
    <t>PROMETNI ZNAKOVI (OKOMITA SIGNALIZACIJA)</t>
  </si>
  <si>
    <t>9-01</t>
  </si>
  <si>
    <t>5.1.</t>
  </si>
  <si>
    <t xml:space="preserve">Ukupno  4. - KOLNIČKA KONSTRUKCIJA  ( Kn ) :  </t>
  </si>
  <si>
    <t xml:space="preserve"> - čepaste taktilne ploče </t>
  </si>
  <si>
    <t>Taktilne granitne ploče za označavanje hodnih linija slijepih i slabovidnih osoba. Nabava doprema i ugradnja gotovih granitnih elemenata za taktilne plohe debljine 6 cm.
Rad obuhvaća izradu zastora od granitnih elemenata na dijelovima predviđenim projektom, dobavu i dopremu taktilnih elemenata, izradu podloge do pijeska i ugradnju  prema detalju u projektu. 
Rad se mjeri po m² potpuno gotove površine, a plaća se po jediničnoj cijeni izvedbe u koju ulaze svi  materijali, rad i prijevoz potrebni za potpuno dovršenje radova.</t>
  </si>
  <si>
    <t>TAKTILNE PLOČE</t>
  </si>
  <si>
    <t>4.4.</t>
  </si>
  <si>
    <r>
      <t>Nabava, dobava i ugradnja habajućeg sloja od asfaltbetona AC11 surf, 50/70 AG4 M4, debljine 5 cm (</t>
    </r>
    <r>
      <rPr>
        <sz val="8"/>
        <rFont val="Arial CE"/>
        <charset val="238"/>
      </rPr>
      <t>lako</t>
    </r>
    <r>
      <rPr>
        <sz val="8"/>
        <rFont val="Arial CE"/>
        <family val="2"/>
        <charset val="238"/>
      </rPr>
      <t xml:space="preserve"> prometno opterećenje, staze). </t>
    </r>
  </si>
  <si>
    <t>4.3.2.</t>
  </si>
  <si>
    <t>Nabava, dobava i ugradnja habajućeg sloja od asfaltbetona AC 11 surf 50/70 AG2 M2, debljine 4cm. Asfaltbeton dimenzioniran je za srednje prometno opterećenje</t>
  </si>
  <si>
    <t>4.3.1.</t>
  </si>
  <si>
    <t>Obračun radova po m2 :</t>
  </si>
  <si>
    <t>Stavka uključuje proizvodnju, prijevoz i ugradnju habajućeg sloja od asfaltbetona AC, debljine 4 cm.  
U cijenu izvedbe habajućeg sloja uključeno je čišćenje podloge, te nabava, dobava, doprema i prskanje bitumenskom emulzijom prije izvedbe samog sloja u količini od 0.30 kg/m2.</t>
  </si>
  <si>
    <t>HABAJUĆI SLOJ OD ASFALTBETONA AC</t>
  </si>
  <si>
    <t>4.3.</t>
  </si>
  <si>
    <t>Izrada nosivog sloja od AC 32 base 50/70 AG6 M2, debljine 8 cm, 
nova kolnička konstrukcija (teško prometno opterećenje).</t>
  </si>
  <si>
    <t>Obračun radova po m2  :</t>
  </si>
  <si>
    <t>Stavka uključuje proizvodnju, prijevoz i ugradnju nosivog sloja, debljine prema projektu.</t>
  </si>
  <si>
    <t>NOSIVI SLOJ ASFALTBETONA AC</t>
  </si>
  <si>
    <t>4.2.</t>
  </si>
  <si>
    <t>Izrada nosivog sloja od kamenog materijala, debljine 30 cm, 
Ms=60 MN/m2; (pješačke staze )</t>
  </si>
  <si>
    <t>4.1.2.</t>
  </si>
  <si>
    <t>Izrada nosivog sloja od kamenog materijala, debljine do 20 cm;(prometnica) i 50 cm na proširenjima.</t>
  </si>
  <si>
    <t>4.1.1.</t>
  </si>
  <si>
    <t xml:space="preserve">U kubičnim metrima </t>
  </si>
  <si>
    <t>Izrada nosivog sloja od mehanički stabiliziranog drobljenog kamenog materijala. Ovaj sloj ugrađuje se na dijelu izvedbe nove kolničke konstrukcije. Rad obuhvaća dobavu i ugradnju kamenog materijala veličine zrna 0-63 mm. Zahtjevi kvalitete su: stupanj zbijenosti Sz=100%, Ms=100 MN/m2 ukoliko nije drugačije navedeno.</t>
  </si>
  <si>
    <t>NOSIVI SLOJEVI OD ZRNATOG KAMENOG MATERIJALA</t>
  </si>
  <si>
    <t>5-01</t>
  </si>
  <si>
    <t>4.1.</t>
  </si>
  <si>
    <t xml:space="preserve">Ukupno  3. - ODVODNJA  ( Kn ) : </t>
  </si>
  <si>
    <t>- Rubnjaci 8/20/50 cm</t>
  </si>
  <si>
    <t>3.7.2.</t>
  </si>
  <si>
    <t>- Rubnjaci 15/25/100 cm</t>
  </si>
  <si>
    <t>3.7.1.</t>
  </si>
  <si>
    <t>Rad se mjeri u metrima (m') postavljenih rubnjaka, uključivo s izvedbom podloge.</t>
  </si>
  <si>
    <t>Dobava i ugradba prefabriciranih gotovih elemenata dužine 100 cm , (betonskog rubnjaka ) na prethodno izvedenu podlogu od svježeg betona prema detalju iz projekta.
Beton ugrađenog rubnjaka mora biti klase C 35/45 – v/c faktor ispod 0.45, otporan na smrzavanje i soli za odmrzavanje.</t>
  </si>
  <si>
    <t>Izrada betonskih rubnjaka</t>
  </si>
  <si>
    <t>3-04.7.1</t>
  </si>
  <si>
    <t>RUBNJACI</t>
  </si>
  <si>
    <t>3-04.7</t>
  </si>
  <si>
    <t>3.7.</t>
  </si>
  <si>
    <r>
      <t>- priključne cijevi  Ø 200</t>
    </r>
    <r>
      <rPr>
        <sz val="8"/>
        <rFont val="Arial CE"/>
        <family val="2"/>
        <charset val="238"/>
      </rPr>
      <t>mm (PP DN/ID 200, SN8) za spoj slivnika na kanalizaciju</t>
    </r>
  </si>
  <si>
    <t>Po m' ugrađenih cijevi.</t>
  </si>
  <si>
    <t>Priključne cijevi  Ø 200mm (PP DN/ID 200, SN8) za priključak slivnika na novoprojektiranu kanalizaciju. 
U jediničnu cijenu uključen je sav rad i materijal, dodatni materijal i pribor potreban za potpunu propisanu ugradnju i spajanje cijevi.
Stavkom su obračunati fazonski komadi, brtvila, obrada spojeva i sve ostalo što je potrebno za potpuno dovršenje rada na izradi priključka slivnika, uključivo i kontrolu vodonepropusnosti. Kod betoniranja okna na mjestima spajanja cijevi sa oknima ugraditi spojnice za spajanje rebrastih cijevi s betonskim oknom.</t>
  </si>
  <si>
    <t>3-04.1
3-04.3
3-04.6</t>
  </si>
  <si>
    <t xml:space="preserve">IZRADA PRIKLJUČAKA SLIVNIKA OD PP CIJEVI Ø 200 mm. </t>
  </si>
  <si>
    <t>3-04.5</t>
  </si>
  <si>
    <t>3.5</t>
  </si>
  <si>
    <t xml:space="preserve"> - slivnik sa lijevano željeznom ravnom rešetkom nosivosti 400 kN</t>
  </si>
  <si>
    <t xml:space="preserve">Rad se mjeri i obračunava po komadu propisno ugrađenog i preuzetog slivnika zajedno sa slivničkom rešetkom ili poklopcem. </t>
  </si>
  <si>
    <t>Slivnici od montažnih tvornički pripravljenih elemenata kružnog presjeka od betona klase C 35/45 (min MB 45) montiraju se prema shemi proizvođača. U stavku je uključen iskop u materijalu "C" kategorije, prijevoz, osiguranje građ. jame,  zatrpavanje zrnatim kamenim materijalom frakcije 0/63 mm, zbijenje u slojevima, izrada spoja sa odvodnom cijevi uključivo i spojnice za spajanje korugiranih cijevi sa betonskim slivnikom, te dobava i ugradba svog potrebnog materijala za dovršenje rada.
Slivnici se ugrađuju na pripremljenu betonsku podlogu prema detalju iz projekta.
Priključak na reviziono okno ili direktno na cijev kanalizacije izvodi se spojnim cijevima Ø 200mm. 
Na montirani slivnik treba ugraditi slivničku rešetku s okvirom dimenzija 400x400mm, nosivosti 250 kN.</t>
  </si>
  <si>
    <r>
      <t xml:space="preserve">Slivnik od montažnih betonskih cijevi - promjera 50 cm </t>
    </r>
    <r>
      <rPr>
        <sz val="8"/>
        <rFont val="Arial"/>
        <family val="2"/>
        <charset val="238"/>
      </rPr>
      <t>dubine do 2,0m</t>
    </r>
  </si>
  <si>
    <t>3-04.5.2</t>
  </si>
  <si>
    <t>SLIVNICI (VODOLOVNA GRLA )</t>
  </si>
  <si>
    <t>3.4.</t>
  </si>
  <si>
    <t>- poklopac nosivosti 400 kN, veličina 60x60cm</t>
  </si>
  <si>
    <t>3.3.2.</t>
  </si>
  <si>
    <t>- poklopac nosivosti 150 kN, veličina 60x60cm</t>
  </si>
  <si>
    <t>3.3.1.</t>
  </si>
  <si>
    <t>Radovi se mjere i obračunavaju po komadu ugrađenog okvira i poklopca prema dimenzijama iz projekta.</t>
  </si>
  <si>
    <t>Nabava, dopremu i ugradnja lijevano željeznih poklopaca revizijskih okana obuhvaćenih projektom.
Lijevano željezni poklopac sa okvirom veličine 600x600 mm. Stavka uključuje nabavu, dopremu i ugradnju lijevano željeznih poklopaca.</t>
  </si>
  <si>
    <t>UGRADNJA POKLOPACA NA REVIZIJSKA OKNA</t>
  </si>
  <si>
    <t>3-04.4.4</t>
  </si>
  <si>
    <t>3.3.</t>
  </si>
  <si>
    <t>Po komadima izvedenog revizionog okna svjetlog otvora 80x80 cm</t>
  </si>
  <si>
    <r>
      <t>Dobava i izvedba revizionog okna kvadratnog presjeka 80x80 cm prosječne dubine do 2,00 m od betona klase C 40/45 (debljine dna i stijenki 20 cm), uključivo iskop, odvoz viška iskopanog materijala na deponiju, potrebnu oplatu, izvedbu kinete prema projektu, dobavu i ugradnju penjalica</t>
    </r>
    <r>
      <rPr>
        <sz val="8"/>
        <rFont val="Arial"/>
        <family val="2"/>
        <charset val="238"/>
      </rPr>
      <t>.</t>
    </r>
    <r>
      <rPr>
        <sz val="8"/>
        <rFont val="Arial"/>
        <family val="2"/>
      </rPr>
      <t xml:space="preserve"> Minimalni otvor i poprečni presjek revizionog okna je 600x600mm. Moguće je RO izvesti od betonskih cijevi  DN 80 cm uz osiguranje vodonepropusnosti.</t>
    </r>
  </si>
  <si>
    <t>3-04.4.1,                   3-04.4.4</t>
  </si>
  <si>
    <r>
      <t xml:space="preserve">REVIZIONA OKNA (RO) - </t>
    </r>
    <r>
      <rPr>
        <sz val="8"/>
        <rFont val="Arial"/>
        <family val="2"/>
        <charset val="238"/>
      </rPr>
      <t>monolitno sa poklopcem</t>
    </r>
  </si>
  <si>
    <t>3-04.4</t>
  </si>
  <si>
    <t>3.2.</t>
  </si>
  <si>
    <t xml:space="preserve">Ispitivanje vodonepropusnosti kanalizacijskih cijevi po dionicama između 2 reviziona okna. Ispitivanje se vrši na nezatrpanom cjevovodu, u svemu prema postojećim propisima i tehničkom opisu. Vodonepropusnost se ispituje prema normi Polaganje i ispitivanje odvoda i kanalizacijskih cijevi HRN EN 1610:2015.  
U cijenu uključeni troškovi punjenja kanalizacije vodom. </t>
  </si>
  <si>
    <t>3.1.6.</t>
  </si>
  <si>
    <t>zatrpavanje materijalom iz iskopa do visine ugradnje tampona</t>
  </si>
  <si>
    <t>3.1.5.2.</t>
  </si>
  <si>
    <t>pijesak ili šljunak (kamena sitnež 0-12 mm) do 30 cm iznad cijevi</t>
  </si>
  <si>
    <t>3.1.5.1.</t>
  </si>
  <si>
    <t>Obračun radova:
Rad po ovoj stavci obračunava se po m3 ugrađenog materijala u rovu uz odbitak volumena kanalizacione cijevi u profilu kao prema projektu.</t>
  </si>
  <si>
    <t>Zatrpavanje kanalizacijskog rova smije započeti nakon što izvođač predoči dokaze uporabljivosti materijala i elemenata, te potvrdu ovlaštenog tijela o vodonepropusnosti, te pošto nadzorni inženjer preuzme ugrađene kanalizacijske cijevi
Za ispunu rova treba koristiti materijal iz iskopa rova, ako po svojim svojstvima odgovara zahtjevima iz potpoglavlja 2-09 OTU-a. 
Dio rova oko cijevi do visine od 30 cm iznad cijevi zatrpava se pogodnim zemljanim ili pjeskovitim materijalom u kome nesmije biti zrna većih od 8 mm. Krupnijim materijalom iz iskopa smije se zatrpavati preostali dio rova.
 Rad obuhvaća razastiranje i planiranje materijala u slojevima, sabijanje laganim sredstvima za sabijanje tla ili ručno nabijačima.</t>
  </si>
  <si>
    <t>ZATRPAVANJE ROVA KANALIZACIJE</t>
  </si>
  <si>
    <t>3-04.6</t>
  </si>
  <si>
    <t>3.1.5.</t>
  </si>
  <si>
    <t xml:space="preserve">- PP KORUGIRANA DN 300mm SN8 </t>
  </si>
  <si>
    <t xml:space="preserve">Rad se mjeri i obračunava po metru dužnom (m1) ugrađene cijevi. </t>
  </si>
  <si>
    <t>Nabava, dobava i ugradnja odvodnih cijevi cestovne kanalizacije korugirnaih polipropilenskih cijevi, SN 8 (kN/m2).
U jediničnu cijenu uključen je sav rad i materijal, dodatni materijal i pribor potreban za potpunu propisanu ugradnju i spajanje kanalizacijskih cijevi.
Stavkom su obračunati fazonski komadi, brtvila, obrada spojeva i sve ostalo što je potrebno za potpuno dovršenje rada na ugradnji kanalizacije, uključivo i kontrolu vodonepropusnosti. Kod betoniranja okna na mjestima spajanja cijevi sa oknima ugraditi spojnice za spajanje rebrastih cijevi s betonskim oknom.</t>
  </si>
  <si>
    <t>UGRADNJA ODVODNIH POLIPROPILENSKIH CIJEVI CESTOVNE KANALIZACIJE</t>
  </si>
  <si>
    <t>3-04.3</t>
  </si>
  <si>
    <t>3.1.4.</t>
  </si>
  <si>
    <t>Obračun radova:
Rad se mjeri i obračunava po metru kubičnom (m3) ugrađenog podložnog sloja pijeska debljine 10 cm.</t>
  </si>
  <si>
    <t>Na pripremljeno i preuzeto dno iskopa, moguće je započeti ugradnju podložnog sloja od pijeska prema rješenjima iz projekta.
Rad obuhvaća dobavu, razastiranje, planiranje i nabijanje pijeska u sloju prema projektu.
Podloga od pijeska ugrađuje se na odgovarajuće pripremljen planum iskopa dna rova.
Podloga od pijeska izvodi se na cijeloj širini dna, u jednom ili dva sloja prema projektu.
Rad obuhvaća i ugradnju podložaka za horizontalno i visinsko osiguranje projektiranog položaja cijevi.</t>
  </si>
  <si>
    <t>IZRADA PODLOŽNOG SLOJA OD PIJESKA</t>
  </si>
  <si>
    <t>3-04.2.1</t>
  </si>
  <si>
    <t>Nakon provjere i dokaza zbijenosti, odnosno nosivosti tla, u dnu rova ugrađuje se podloga od pijeska debljane sloja prema projektu. 
Ukoliko sraslo temeljno dno iskopa ne udovoljava traženim uvjetima nosivosti, potrebno ga je poboljšati. To se postiže mehaničkim zbijanjem tla ili zamjenom materijala.</t>
  </si>
  <si>
    <t>IZRADA PODLOŽNOG SLOJA KANALIZACIJSKIH CIJEVI</t>
  </si>
  <si>
    <t>3-04.2</t>
  </si>
  <si>
    <t>3.1.3.</t>
  </si>
  <si>
    <t xml:space="preserve">Planiranje dna rova kanalizacije. Planiranje i zbijanje dna rova sa točnošću 2 cm sa niveletom prema uzdužnom profilu. </t>
  </si>
  <si>
    <t>PLANIRANJE DNA ROVA KANALIZACIJE</t>
  </si>
  <si>
    <t>3.1.2.</t>
  </si>
  <si>
    <t>Obračun radova:
Rad se mjeri i obračunava po kubičnom metru (m3) stvarno izvršenog iskopa u sraslom stanju prema mjerama iz projekta.
Stavkom se obračunava iskop tla «C» kategorije kao i sva razupiranja, te ako je potrebno crpljenje vode, privremeno odlaganje materijala iz iskopa, utovar i odvoz viška materijala na odlagalište i čišćenje terena u pojasu rova nakon dovršenja radova na izvedbi kanalizacije.
Stavka uključuje i izradu iskopa za reviziona okna.</t>
  </si>
  <si>
    <t>Strojni iskop rova za kanalizaciju uz dodatak ručnog rada u  materijalu kategorije  “C” s odbacivanjem iskopanog materijala u stranu i utovarom viška iskopa u prijevozno sredstvo svemu prema  projektu.</t>
  </si>
  <si>
    <t>ISKOP ROVA ZA KANALIZACIJU</t>
  </si>
  <si>
    <t>3-04.1</t>
  </si>
  <si>
    <t>3.1.1.</t>
  </si>
  <si>
    <t>Sve oborinske vode s maniputivnih površina, kolnika ceste, parkirališta, pješačkih staza, bankina i pokosa usjeka prihvaćaju se elementima površinske odvodnje (rubnjak i slivnik s rešetkom) i putem postojećih ili projektiranih revizionih okana uvode u zatvoreni kanalizacioni sustav. 
Kanalizacija mora biti izvedena prema detaljima predviđenim u projektu i u skladu s OTU.
Kanalizacijske cijevi se polažu na dno iskopanog rova na podložni sloj, koji mora biti uredno isplaniran, sabijen, izrađen u projektiranim mjerama i zadanim nagibima.</t>
  </si>
  <si>
    <t>OBORINSKA KANALIZACIJA</t>
  </si>
  <si>
    <t>3-04</t>
  </si>
  <si>
    <t>3.1.</t>
  </si>
  <si>
    <t xml:space="preserve">Ukupno  2. - ZEMLJANI RADOVI  ( Kn ) : </t>
  </si>
  <si>
    <t>Po četvornom metru stvarno izvedene površine</t>
  </si>
  <si>
    <t>Valjanje, planiranje i humusiranje ravnih zelenih površina. Planiranje površine potrebno izvesti sa humusom preostalim sa trase, u sloju debljine 20 cm. Razastrti sloj humusa je potrebno uvaljati laganim valjkom. Po fino uređenom humusnom sloju sije se trava. Ovisno o meteorološkim prilikama potrebno je vlažiti zasijane površine.Vrsta i mješavina trave odabire se u ovisnosti o ekološkim uvjetima zbog sigurnosti rasta vegetacije. Količina sjemena iznosi oko 5,1-8,0 g/m2, a gnojiva oko 80 g/m2. 
Nakon izrade humusnog sloja i travnate vegetacije, površine se moraju njegovati do konačnog rasta, a ako je potrebno pokositi 1-2 puta. Stavka obuhvaća dopremu i ugradnju humusnog materijala i dobavu, dopremu, sijanje i njegovanje trave.</t>
  </si>
  <si>
    <t>PLANIRANJE I ZATRAVLJENJE POVRŠINA</t>
  </si>
  <si>
    <t>2-15.1</t>
  </si>
  <si>
    <t>2.6</t>
  </si>
  <si>
    <t>Po četvornom metru stvarno izvedene  posteljice staza</t>
  </si>
  <si>
    <t>2.5.2.</t>
  </si>
  <si>
    <t>Po četvornom metru stvarno izvedene  posteljice kolnika</t>
  </si>
  <si>
    <t>2.5.1.</t>
  </si>
  <si>
    <t>Rad obuhvaća strojno grubo i fino planiranje, zbijanje sredstvima za zbijanje. Zbijanje posteljice od miješanih materijala treba izvršiti tako, da se postigne stupanj zbijenosti u odnosu na standardni Proctor-ov postupak Sz&gt;=100%, odnosno modul stišljivosti Ms&gt;=35 MN/m2</t>
  </si>
  <si>
    <t>IZRADA POSTELJICE OD MIJEŠANIH MATERIJALA</t>
  </si>
  <si>
    <t>2-10.2</t>
  </si>
  <si>
    <t>Ovaj rad obuhvaća uređenje posteljice u  usjecima, nasipima i zasjecima, tj. grubo i fino planiranje materijala, sve ostale potrebne radove prema O.T.U. te nabijanje do tražene zbijenosti. Posteljicu treba izraditi prema kotama iz projekta.</t>
  </si>
  <si>
    <t xml:space="preserve">IZRADA POSTELJICE </t>
  </si>
  <si>
    <t>2-10</t>
  </si>
  <si>
    <t>2.5.</t>
  </si>
  <si>
    <t>Po kubičnom metru stvarno izvedenog nasipa - materijal iz iskopa</t>
  </si>
  <si>
    <t xml:space="preserve">Izrada nasipa od materijala iz iskopa na mjestima proširenja trupa postojeće ceste, te nadogradnju bankina do granice humusiranja. Predviđa se u nasip ugraditi materijal iz iskopa. Stavka obuhvaća dopremu s privremene deponije od iskopa, razastiranje te grubo planiranje materijala u nasipu prema dimenzijama i nagibima iz projekta, kao i zbijanje. Debljina nasipnog sloja mora biti u skladu s vrstom nasipnog materijala te uporabljenim građevinskim strojevima.  Modul stišljivosti mjeren kružnom pločom promjera 30cm  Ms&gt;40 MN/m2. </t>
  </si>
  <si>
    <t>IZRADA NASIPA OD MATERIJALA IZ ISKOPA</t>
  </si>
  <si>
    <t>2-09</t>
  </si>
  <si>
    <t>2.4.</t>
  </si>
  <si>
    <t>Po kubičnom metru stvarno izvedenog nasipa (materijal iz pozajmišta )</t>
  </si>
  <si>
    <t>U ovoj stavci obuhvaćena je dobava i doprema potrebne količine kamenog materijala iz pozajmišta, razastiranje te grubo planiranje materijala u nasipu prema dimenzijama i nagibima iz projekta, kao i zbijanje. Debljina nasipnog sloja mora biti u skladu s vrstom nasipnog materijala te uporabljenim građevinskim strojevima.  Modul stišljivosti mjeren kružnom pločom promjera 30cm  Ms&gt;40 MN/m2 odnosno Ms&gt;35 MN/m2, ovisno o sloju i konačnoj visini nasipa. Predviđa se iskoristiti dio materijala iz širokog iskopa. Materijal "C" kategorije ugrađuje se u slojevima prema O.T.U. 2-09.1. Obračun po stvarno izvedenim količinama, mjereno u ugrađenom i zbijenom stanju.</t>
  </si>
  <si>
    <t>IZRADA NASIPA OD MIJEŠANIH MATERIJALA</t>
  </si>
  <si>
    <t>2-09.2</t>
  </si>
  <si>
    <t>2.3.</t>
  </si>
  <si>
    <t>Po četvornom metru temeljnog tla uređenog geotekstilom (300gr:)</t>
  </si>
  <si>
    <r>
      <t xml:space="preserve">Plaća se po jediničnoj cijeni iz ugovora, u koju ulazi sav materijal, prijevoz i rad na postavljanju netkanog tekstila, spajanje i sve ostalo potrebno za polaganje netkanog tekstila. Predviđeni je tip netkanog geotekstila površinske mase 300g/m² i </t>
    </r>
    <r>
      <rPr>
        <sz val="9"/>
        <rFont val="GreekC"/>
        <charset val="238"/>
      </rPr>
      <t>s</t>
    </r>
    <r>
      <rPr>
        <sz val="7"/>
        <rFont val="Arial"/>
        <family val="2"/>
        <charset val="238"/>
      </rPr>
      <t>v</t>
    </r>
    <r>
      <rPr>
        <sz val="9"/>
        <rFont val="Arial"/>
        <family val="2"/>
        <charset val="238"/>
      </rPr>
      <t>=</t>
    </r>
    <r>
      <rPr>
        <sz val="8"/>
        <rFont val="Arial"/>
        <family val="2"/>
        <charset val="238"/>
      </rPr>
      <t>15/19 kN/m'.</t>
    </r>
  </si>
  <si>
    <t>Količine zamjene su procjenjene, a primjena stavke ovisi o stvarnom stanju temeljnog tla i izvodi se uz prethodno odobrenje nadzornog inženjera.</t>
  </si>
  <si>
    <t>Ovom stavkom predviđeno je polaganje geotekstila na prethodno izravnato i pripremljeno tlo, na dijelovima predviđenim projektom.
Pripremu tla, polaganje i spajanje geotekstila izvesti u svemu prema uvjetima iz O.T.U. 2-08.4 i specifikacijama proizvođača.</t>
  </si>
  <si>
    <t xml:space="preserve">UREĐENJE SLABONOSIVOG SLOJA POSTELJICE PRIMJENOM GEOTEKSTILA </t>
  </si>
  <si>
    <t>2-08.4</t>
  </si>
  <si>
    <t>2.2.</t>
  </si>
  <si>
    <t>Iskop u materijalu kategorije ''C''</t>
  </si>
  <si>
    <t>2-02.3</t>
  </si>
  <si>
    <t>Po kubičnom metru iskopanog materijala mjereno u sraslom stanju.</t>
  </si>
  <si>
    <t>Iskopi na trasi koji su predviđeni projektom: iskopi u trasi za proširenja kolnika, usjeka, zasjeka, iskopi kod devijacija cesta i prilaznih putova, kao i iskopi pri gradnji objekata. Iskop se obavlja prema visinskim kotama iz projekta te propisanim nagibima kosina. Ova stavka sadrži i iskop rova za kanalizaciju.
Rad uključuje utovar iskopanog materijala u prijevozna sredstva, prijevoz do deponije, deponiranje, te uređenje deponije. Mjesto deponije dužan je osigurati Izvođač radova. Dio materijala koji je potreban za izradu nasipa potrebno je privremeno deponirati na gradilištu.</t>
  </si>
  <si>
    <t>ŠIROKI ISKOP</t>
  </si>
  <si>
    <t>2-02</t>
  </si>
  <si>
    <t>2.1.</t>
  </si>
  <si>
    <t xml:space="preserve">Ukupno  1. - PRIPREMNI RADOVI  ( Kn ) :  </t>
  </si>
  <si>
    <t xml:space="preserve">Ručni iskop probnih šliceva širine 60 cm, dubine 100 cm, te odvoz materijala na deponiju do 20 km.  Obračun je po m1. </t>
  </si>
  <si>
    <t>1.5.</t>
  </si>
  <si>
    <t>- iznalaženje SN kabela</t>
  </si>
  <si>
    <t>1.4.3.2.</t>
  </si>
  <si>
    <t>- iznalaženje NN kabela</t>
  </si>
  <si>
    <t>1.4.2.2.</t>
  </si>
  <si>
    <t>- iznalaženje DTK instalacija</t>
  </si>
  <si>
    <t>1.4.2.1.</t>
  </si>
  <si>
    <t>Lociranje komunalnih instalacija i priključaka od strane vlasnika instalacija.  Rad obuhvaća lociranje komunalnih instalacija i priključaka, koji su sastavni dio buduće prometnice ili koji tijekom gradnje prometnice mogu biti ugroženi. Lociranje komunalnih instalacija obavlja komunalno poduzeće, vlasnik instalacija. Izvođač radova dužan je zatražiti ponudu od komunalnog poduzeća za lokaciju komunalnih instalacija. Obračun je po m1 lociranih instalacija.</t>
  </si>
  <si>
    <t>1.4.2.</t>
  </si>
  <si>
    <t>- poklopci revizionih okana</t>
  </si>
  <si>
    <t>1.4.1.</t>
  </si>
  <si>
    <t>Popravak postojećih revizionih okana. Rad obuhvaća uklanjanje postojećih poklopaca, popravak oštećenih dijelova revizionih okana, betoniranje vijenca te ponovno ugradnju poklopca na kotu određenu projektom.</t>
  </si>
  <si>
    <t>LOKACIJA I ZAŠTITA KOMUNALNIH I OSTALIH PRIKLJUČAKA</t>
  </si>
  <si>
    <t>1-03.5.</t>
  </si>
  <si>
    <t>1.4.</t>
  </si>
  <si>
    <t>Rušenje postojeće žičane ograde</t>
  </si>
  <si>
    <t>1.3.7.</t>
  </si>
  <si>
    <t>Rušenje postojeće žive ograde</t>
  </si>
  <si>
    <t>1.3.6.</t>
  </si>
  <si>
    <t>Vađenje postojećih prometnih znakova sa temeljem te zatrpavanje rupe pogodnim materijalom.</t>
  </si>
  <si>
    <t>1.3.5.</t>
  </si>
  <si>
    <t>Rušenje postojećih slivnika</t>
  </si>
  <si>
    <t>1.3.4.</t>
  </si>
  <si>
    <t>Rušenje postojećih rubnjaka</t>
  </si>
  <si>
    <t>1.3.3.</t>
  </si>
  <si>
    <t>1.3.2.</t>
  </si>
  <si>
    <t>1.3.1.</t>
  </si>
  <si>
    <t>Radovi rušenja i uklanjanja postojeće kolničke konstrukcije, rubnjaka, betonskih kanalica, postojećih rigola, kolnih prilaza i sl. uključuju i utovar u prijevozna sredstva te odvoz na deponiju.</t>
  </si>
  <si>
    <t>Vađenje i demontiranje prometnih znakova, reklamnih ploča, čeličnih odbojnika i druge prometne opreme na cesti treba obaviti tako da se svi sastavni dijelovi sačuvaju neoštećeni i da ih je moguće opet upotrijebiti.</t>
  </si>
  <si>
    <t>UKLANJANJE UMJETNIH OBJEKATA, PROMETNIH ZNAKOVA, REKLAMNIH PLOČA I SLIČNO</t>
  </si>
  <si>
    <t>1-03.2</t>
  </si>
  <si>
    <t>1.3.</t>
  </si>
  <si>
    <t>- Ø  30-100 cm</t>
  </si>
  <si>
    <t>Uklanjanje drveća i panjeva obračunava se po komadu, uzimajući u obzir debljinu (profil) stabla (mjereno na visini 1 m iznad zemlje)</t>
  </si>
  <si>
    <t>Ovaj rad obuhvaća sječenje šiblja i stabala svih dimenzija, odsijecanje granja, rezanje stabala i debelih grana na dužine pogodne za prijevoz, vađenje korijenja, šiblja te starih panjeva i panjeva novo posječenih stabala, zatim odnošenje šiblja, granja, trupaca i panjeva izvan profila ceste na odlagalište na udaljenosti do 10 km.
Udubine od izvađenih panjeva na temeljnom tlu treba ispuniti istim materijalom kakav je na okolnom temeljnom tlu te izvesti zbijanje do propisane zbijenosti.</t>
  </si>
  <si>
    <t>UKLANJANJE GRMLJA I DRVEĆA</t>
  </si>
  <si>
    <t>1-03.1</t>
  </si>
  <si>
    <t>ČIŠĆENJE I PRIPREMA TERENA</t>
  </si>
  <si>
    <t>1-03</t>
  </si>
  <si>
    <t>1.2.</t>
  </si>
  <si>
    <t>Iskolčenje trase i objekata obuhvaća sva geodetska mjerenja, kojima se podaci iz projekta prenose na teren ili s terena u projekte, osiguranje osi iskolčene trase, profiliranje, obnavljanje i održavanje iskolčenih oznaka na terenu za sve vrijeme građenja, odnosno do predaje radova investitoru.</t>
  </si>
  <si>
    <t>ISKOLČENJE TRASE I OBJEKATA</t>
  </si>
  <si>
    <t>1-02.1</t>
  </si>
  <si>
    <t>GEODETSKI RADOVI</t>
  </si>
  <si>
    <t>1-02</t>
  </si>
  <si>
    <t>1.1.</t>
  </si>
  <si>
    <t xml:space="preserve">G. Svi radovi uz vodotok i oko uređenja vodotoka trebaju se izvoditi u sušnom periodu, u protivnom je potrebno izvršiti privremeno skretanje vodotoka, što je potrebno uključiti u cijenu. </t>
  </si>
  <si>
    <t>F. Troškove vezane za organizaciju gradilišta, regulaciju prometa za vrijeme izvođenja radova, postavljanje privremene prometne signalizacije za vrijeme trajanja radova, čišćenje gradilišta nakon završetka radova i slično, snosi izvoditelj radova i za te troškove nema pravo tražiti posebnu nadoknadu.</t>
  </si>
  <si>
    <t>E.   Izvođač  je dužan održavati gradilište za vrijeme izvođenja radova (održavanje zelenila, vertikalne i horizontalne signalizacije i sve ostalo potrebno za sigurno odvijanje prometa).</t>
  </si>
  <si>
    <t>D.   U zoni zahvata gdje je projektom naznačeno postojanje instalacija izvođač je obvezan u prisustvu nadzornog inženjera izvršiti iskapnja radi utvrđivanja stvarnog položaja i dubine postojećih instalacija i energetskih kabela uključivo i zatrpavanje rova po utvrđivanju položaja instalacija. Navedeni radovi moraju biti uključeni u  jedinične cijene stavaka troškovnika i neće se posebno obračunavati.</t>
  </si>
  <si>
    <t>C.  U svim stavkama koje uključuju odvoz viška materijala na odlagalište, jedinične cijene moraju uključivati sve  troškove deponiranja, uključujući obavezu izvođača da pronađe odlagalište. Izvođač je dužan u toku izvođenja radova voditi računa o zbrinjavanju građevinskog otpada prema Zakonu o otpadu (NN 178/04, 111/06, 60/08, 87/09).</t>
  </si>
  <si>
    <t>B.  Obračun količina vrši se prema dimenzijama i linijama iz projekta. Količine za svaku stavku rada, mjere se  u neto  iznosu u skladu  s OTU za radove na cestama i Posebnim tehničkim uvjetima iz projekta.</t>
  </si>
  <si>
    <t>A.   Radovi iskolčenja  trase i objekata (sva geodetska mjerenja kojima se podaci iz projekata prenose na teren, iskolčenje objekata, profiliranje, obnavljanje i održavanje iskolčenih oznaka na terenu za sve vrijeme građenja, odnosno do predaje građevine Naručitelju) i izrada projekta izvedenog stanja moraju biti uključene u  jedinične cijene stavaka troškovnika i neće se posebno obračunavati.</t>
  </si>
  <si>
    <t>NAPOMENA:</t>
  </si>
  <si>
    <t>Ukupno</t>
  </si>
  <si>
    <t>Jednična cijena</t>
  </si>
  <si>
    <t>Količina</t>
  </si>
  <si>
    <t xml:space="preserve"> Jed.mj.</t>
  </si>
  <si>
    <t>OPIS RADA</t>
  </si>
  <si>
    <t>OTU</t>
  </si>
  <si>
    <t>Red. br.</t>
  </si>
  <si>
    <t>L = 127 m</t>
  </si>
  <si>
    <t>Ulica Ljudevita Gaja - dio između ulica L. Šabana i V. Nazora</t>
  </si>
  <si>
    <t>kompl</t>
  </si>
  <si>
    <t>- H56 oznaka parkiralište rezervirano za invalide</t>
  </si>
  <si>
    <t>- puna crta za obilježavanje prkirališta; š=10 cm bijela</t>
  </si>
  <si>
    <t>Z E31, 60x30 cm</t>
  </si>
  <si>
    <t>Z C35 60x60 cm</t>
  </si>
  <si>
    <t xml:space="preserve">Obračun radova:
Postavljanje promjenljivih prometnih znakova obračunava se po komadu postavljenog znaka zajedno sa stupom i temeljem. </t>
  </si>
  <si>
    <r>
      <t>Nabava, dobava i ugradnja habajućeg sloja od asfaltbetona AC11 surf, 50/70 AG4 M4, debljine 4 cm (</t>
    </r>
    <r>
      <rPr>
        <sz val="8"/>
        <rFont val="Arial CE"/>
        <charset val="238"/>
      </rPr>
      <t>lako</t>
    </r>
    <r>
      <rPr>
        <sz val="8"/>
        <rFont val="Arial CE"/>
        <family val="2"/>
        <charset val="238"/>
      </rPr>
      <t xml:space="preserve"> prometno opterećenje). </t>
    </r>
  </si>
  <si>
    <t xml:space="preserve">Nabava, dobava i ugradnja izravnavajućeg sloja od asfaltbetona AC16 surf, 50/70 AG4 M4, prosječne potrošnje 75 kg/m2. </t>
  </si>
  <si>
    <t>Obračun radova po toni :</t>
  </si>
  <si>
    <t>Stavka uključuje proizvodnju, prijevoz i ugradnju asfaltne mješavine -  asfaltbetona AC 16 surf, prosječne debljine 3 cm.  
U cijenu izvedbe izravnavajućeg sloja uključeno je čišćenje podloge, te nabava, dobava, doprema i prskanje bitumenskom emulzijom prije izvedbe samog sloja u količini od 0.30 kg/m2.</t>
  </si>
  <si>
    <t>IZRAVNAVAJUĆI SLOJ ASFALTBETONA AC</t>
  </si>
  <si>
    <t>Izrada nosivog sloja od kamenog materijala, debljine 50 cm; 
(parkiralište i staza)</t>
  </si>
  <si>
    <t>Izrada nosivog sloja od mehanički stabiliziranog drobljenog kamenog materijala. Ovaj sloj ugrađuje se na dijelu izvedbe nove kolničke konstrukcije. Rad obuhvaća dobavu i ugradnju kamenog materijala veličine zrna 0-63 mm. Zahtjevi kvalitete su: stupanj zbijenosti Sz=95%, Ms=60 MN/m2 ukoliko nije drugačije navedeno.</t>
  </si>
  <si>
    <r>
      <t>- priključne cijevi  Ø150</t>
    </r>
    <r>
      <rPr>
        <sz val="8"/>
        <rFont val="Arial CE"/>
        <family val="2"/>
        <charset val="238"/>
      </rPr>
      <t>mm (PP DN/ID 150, SN4) za spoj slivnika na kanalizaciju</t>
    </r>
  </si>
  <si>
    <t>Priključne cijevi  Ø150mm (PP DN/ID 150, SN4) za priključak slivnika na kanalizaciju. 
U jediničnu cijenu uključen je sav rad i materijal, dodatni materijal i pribor potreban za potpunu propisanu ugradnju i spajanje cijevi.
Stavkom su obračunati fazonski komadi, brtvila, obrada spojeva i sve ostalo što je potrebno za potpuno dovršenje rada na izradi priključka slivnika, uključivo i kontrolu vodonepropusnosti. Kod betoniranja okna na mjestima spajanja cijevi sa oknima ugraditi spojnice za spajanje PP cijevi s betonskim oknom.</t>
  </si>
  <si>
    <t xml:space="preserve">IZRADA PRIKLJUČAKA SLIVNIKA OD PP CIJEVI Ø150 mm. </t>
  </si>
  <si>
    <t>3.2</t>
  </si>
  <si>
    <t xml:space="preserve"> - slivnik sa lijevano željeznom ravnom rešetkom nosivosti 250 kN</t>
  </si>
  <si>
    <t>Po četvornom metru stvarno izvedene  posteljice</t>
  </si>
  <si>
    <t>Po kubičnom metru stvarno ugrađenog kamenog materijal 30/60 mm</t>
  </si>
  <si>
    <t>U ovoj stavci obuhvaćena je dobava i doprema potrebne količine kamenog materijala - kameni obluci 30/60 mm, razastiranje te grubo planiranje materijala prema dimenzijama i nagibima iz projekta. Materijal se ugrađuje između objekta i manipulativne površine iz betonskog rubnjaka 8/20. Debljina nasipnog sloja iznosi 20 cm. Obračun po stvarno izvedenim količinama, mjereno u ugrađenom i zbijenom stanju.</t>
  </si>
  <si>
    <t>UGRADNJA KAMENOG MATERIJALA - KAMENI OBLUCI</t>
  </si>
  <si>
    <t>Dizanje poklopaca postojećih revizionih okana. Rad obuhvaća uklanjanje postojećih poklopaca, popravak oštećenih dijelova revizionih okana, betoniranje vijenca te ponovno ugradnju poklopca na kotu određenu projektom.</t>
  </si>
  <si>
    <t>- rušenje postojećih rubnjaka</t>
  </si>
  <si>
    <t>1.1.4.</t>
  </si>
  <si>
    <t xml:space="preserve">- vađenje i demontiranje  prometnih znakova </t>
  </si>
  <si>
    <t>1.1.3.</t>
  </si>
  <si>
    <t>Po kubičnom metru iskopane, utovarene i prevezene kolničke konstrukcije. Iskop u debljini od 10 cm.</t>
  </si>
  <si>
    <t>1.1.2.</t>
  </si>
  <si>
    <t>- rezanje asfalta</t>
  </si>
  <si>
    <t>1.1.1.</t>
  </si>
  <si>
    <t>Parkiralište u ulici Lj. Gaja</t>
  </si>
  <si>
    <t>Sveukupno NC</t>
  </si>
  <si>
    <t>Dobava, doprema i ugradnja nosivo-habajućeg sloja asfalta AC 16 debljine 6,00 cm u uvaljanom stanju.</t>
  </si>
  <si>
    <t>Po kubičnom metru iskopane ili frezane, utovarene i prevezene kolničke konstrukcije. Iskop (frezanje)u debljini od 15 cm.</t>
  </si>
  <si>
    <t>LJ. Gaja - parkiralište - TROŠKOVNIK 3</t>
  </si>
  <si>
    <t>Lj. Gaja - cesta - TROŠKOVNIK 2</t>
  </si>
  <si>
    <t>MO Ivanec - ulica Ljudevita Gaja</t>
  </si>
  <si>
    <t xml:space="preserve"> TROŠKOVNIK RADOVA 2 - LJ. GAJA CESTA </t>
  </si>
  <si>
    <t xml:space="preserve"> TROŠKOVNIK RADOVA 3</t>
  </si>
  <si>
    <t xml:space="preserve">  REKAPITULACIJA TROŠKOVNIK 3 - parkiralište</t>
  </si>
  <si>
    <t xml:space="preserve">  REKAPITULACIJA TROŠKOVNIK 2 - cesta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</si>
</sst>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0;&quot;&quot;"/>
    <numFmt numFmtId="166" formatCode="#,##0.000;#,##0.000;&quot;&quot;"/>
    <numFmt numFmtId="167" formatCode="#,##0.00;#,##0.00;#"/>
  </numFmts>
  <fonts count="62">
    <font>
      <sz val="11"/>
      <color theme="1"/>
      <name val="Calibri"/>
      <family val="2"/>
      <charset val="238"/>
      <scheme val="minor"/>
    </font>
    <font>
      <sz val="11"/>
      <color theme="1"/>
      <name val="Calibri"/>
      <family val="2"/>
      <charset val="238"/>
      <scheme val="minor"/>
    </font>
    <font>
      <b/>
      <sz val="18"/>
      <color theme="3"/>
      <name val="Cambria"/>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b/>
      <sz val="12"/>
      <color theme="1"/>
      <name val="Calibri"/>
      <family val="2"/>
      <charset val="238"/>
      <scheme val="minor"/>
    </font>
    <font>
      <sz val="14"/>
      <color theme="1"/>
      <name val="Calibri"/>
      <family val="2"/>
      <charset val="238"/>
      <scheme val="minor"/>
    </font>
    <font>
      <sz val="12"/>
      <color theme="1"/>
      <name val="Calibri"/>
      <family val="2"/>
      <charset val="238"/>
      <scheme val="minor"/>
    </font>
    <font>
      <b/>
      <sz val="11"/>
      <name val="Calibri"/>
      <family val="2"/>
      <charset val="238"/>
      <scheme val="minor"/>
    </font>
    <font>
      <b/>
      <u/>
      <sz val="11"/>
      <color theme="1"/>
      <name val="Calibri"/>
      <family val="2"/>
      <charset val="238"/>
      <scheme val="minor"/>
    </font>
    <font>
      <sz val="10"/>
      <color theme="1"/>
      <name val="Calibri"/>
      <family val="2"/>
      <charset val="238"/>
      <scheme val="minor"/>
    </font>
    <font>
      <b/>
      <sz val="10"/>
      <color theme="1"/>
      <name val="Calibri"/>
      <family val="2"/>
      <charset val="238"/>
      <scheme val="minor"/>
    </font>
    <font>
      <sz val="11"/>
      <name val="Calibri"/>
      <family val="2"/>
      <charset val="238"/>
      <scheme val="minor"/>
    </font>
    <font>
      <sz val="12"/>
      <name val="HRHelvetica"/>
    </font>
    <font>
      <sz val="10"/>
      <color indexed="8"/>
      <name val="Arial"/>
      <family val="2"/>
      <charset val="238"/>
    </font>
    <font>
      <sz val="10"/>
      <name val="Arial"/>
      <family val="2"/>
      <charset val="238"/>
    </font>
    <font>
      <b/>
      <sz val="12"/>
      <name val="Calibri"/>
      <family val="2"/>
      <charset val="238"/>
      <scheme val="minor"/>
    </font>
    <font>
      <sz val="8"/>
      <name val="Arial"/>
      <family val="2"/>
    </font>
    <font>
      <sz val="8"/>
      <name val="Arial CE"/>
      <family val="2"/>
      <charset val="238"/>
    </font>
    <font>
      <b/>
      <sz val="8"/>
      <name val="Arial"/>
      <family val="2"/>
      <charset val="238"/>
    </font>
    <font>
      <b/>
      <sz val="12"/>
      <color indexed="9"/>
      <name val="Arial"/>
      <family val="2"/>
    </font>
    <font>
      <b/>
      <sz val="12"/>
      <color indexed="9"/>
      <name val="Arial CE"/>
      <family val="2"/>
      <charset val="238"/>
    </font>
    <font>
      <b/>
      <sz val="11"/>
      <name val="Arial"/>
      <family val="2"/>
    </font>
    <font>
      <b/>
      <sz val="11"/>
      <name val="Arial CE"/>
      <family val="2"/>
      <charset val="238"/>
    </font>
    <font>
      <b/>
      <sz val="10"/>
      <color indexed="9"/>
      <name val="Arial"/>
      <family val="2"/>
      <charset val="238"/>
    </font>
    <font>
      <b/>
      <sz val="10"/>
      <color indexed="9"/>
      <name val="Arial"/>
      <family val="2"/>
    </font>
    <font>
      <b/>
      <sz val="10"/>
      <color indexed="9"/>
      <name val="Arial CE"/>
      <charset val="238"/>
    </font>
    <font>
      <b/>
      <sz val="12"/>
      <color indexed="9"/>
      <name val="Arial CE"/>
      <charset val="238"/>
    </font>
    <font>
      <sz val="6.5"/>
      <name val="Arial"/>
      <family val="2"/>
    </font>
    <font>
      <b/>
      <sz val="8"/>
      <name val="Arial CE"/>
      <charset val="238"/>
    </font>
    <font>
      <b/>
      <sz val="8"/>
      <name val="Arial CE"/>
      <family val="2"/>
      <charset val="238"/>
    </font>
    <font>
      <b/>
      <sz val="8"/>
      <name val="Arial"/>
      <family val="2"/>
    </font>
    <font>
      <b/>
      <sz val="10"/>
      <name val="Arial CE"/>
      <charset val="238"/>
    </font>
    <font>
      <sz val="8"/>
      <name val="Arial"/>
      <family val="2"/>
      <charset val="238"/>
    </font>
    <font>
      <b/>
      <sz val="10"/>
      <name val="Arial"/>
      <family val="2"/>
    </font>
    <font>
      <sz val="10"/>
      <name val="Arial"/>
      <family val="2"/>
    </font>
    <font>
      <b/>
      <sz val="10"/>
      <name val="Arial CE"/>
      <family val="2"/>
      <charset val="238"/>
    </font>
    <font>
      <sz val="8"/>
      <name val="Arial CE"/>
    </font>
    <font>
      <sz val="8"/>
      <name val="Arial CE"/>
      <charset val="238"/>
    </font>
    <font>
      <sz val="9"/>
      <name val="GreekC"/>
      <charset val="238"/>
    </font>
    <font>
      <sz val="7"/>
      <name val="Arial"/>
      <family val="2"/>
      <charset val="238"/>
    </font>
    <font>
      <sz val="9"/>
      <name val="Arial"/>
      <family val="2"/>
      <charset val="238"/>
    </font>
    <font>
      <sz val="9"/>
      <name val="Calibri"/>
      <family val="2"/>
      <charset val="238"/>
    </font>
    <font>
      <b/>
      <sz val="7"/>
      <name val="Arial CE"/>
      <family val="2"/>
      <charset val="238"/>
    </font>
    <font>
      <sz val="7"/>
      <name val="Arial"/>
      <family val="2"/>
    </font>
    <font>
      <sz val="9"/>
      <name val="HRHelvetica"/>
    </font>
    <font>
      <b/>
      <sz val="13"/>
      <name val="HRHelvetica"/>
      <charset val="238"/>
    </font>
    <font>
      <sz val="12"/>
      <name val="Arial CE"/>
      <family val="2"/>
      <charset val="238"/>
    </font>
    <font>
      <sz val="12"/>
      <name val="Arial CE"/>
      <charset val="238"/>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top style="medium">
        <color indexed="64"/>
      </top>
      <bottom/>
      <diagonal/>
    </border>
    <border>
      <left/>
      <right/>
      <top style="thin">
        <color indexed="64"/>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6" fillId="0" borderId="0"/>
  </cellStyleXfs>
  <cellXfs count="281">
    <xf numFmtId="0" fontId="0" fillId="0" borderId="0" xfId="0"/>
    <xf numFmtId="4" fontId="0" fillId="0" borderId="0" xfId="0" applyNumberFormat="1"/>
    <xf numFmtId="0" fontId="0" fillId="0" borderId="11" xfId="0" applyBorder="1"/>
    <xf numFmtId="4" fontId="0" fillId="0" borderId="11" xfId="0" applyNumberFormat="1" applyBorder="1"/>
    <xf numFmtId="0" fontId="0" fillId="0" borderId="0" xfId="0" applyAlignment="1">
      <alignment vertical="top"/>
    </xf>
    <xf numFmtId="4" fontId="16" fillId="0" borderId="0" xfId="0" applyNumberFormat="1" applyFont="1"/>
    <xf numFmtId="0" fontId="16" fillId="0" borderId="0" xfId="0" applyFont="1"/>
    <xf numFmtId="0" fontId="19" fillId="0" borderId="0" xfId="0" applyFont="1" applyAlignment="1">
      <alignment horizontal="center" vertical="center" wrapText="1"/>
    </xf>
    <xf numFmtId="0" fontId="19" fillId="0" borderId="0" xfId="0" applyFont="1" applyAlignment="1">
      <alignment horizontal="center" wrapText="1"/>
    </xf>
    <xf numFmtId="4" fontId="19" fillId="0" borderId="0" xfId="0" applyNumberFormat="1" applyFont="1" applyAlignment="1">
      <alignment horizontal="center" vertical="center" wrapText="1"/>
    </xf>
    <xf numFmtId="0" fontId="23" fillId="0" borderId="0" xfId="0" applyFont="1" applyAlignment="1">
      <alignment horizontal="left" vertical="center" wrapText="1"/>
    </xf>
    <xf numFmtId="4" fontId="0" fillId="0" borderId="0" xfId="0" applyNumberFormat="1" applyAlignment="1">
      <alignment horizontal="center"/>
    </xf>
    <xf numFmtId="4" fontId="16" fillId="0" borderId="11" xfId="0" applyNumberFormat="1" applyFont="1" applyBorder="1"/>
    <xf numFmtId="4" fontId="0" fillId="0" borderId="0" xfId="0" applyNumberFormat="1" applyAlignment="1">
      <alignment wrapText="1"/>
    </xf>
    <xf numFmtId="0" fontId="16" fillId="0" borderId="0" xfId="0" applyFont="1" applyAlignment="1">
      <alignment vertical="top"/>
    </xf>
    <xf numFmtId="4" fontId="21" fillId="0" borderId="0" xfId="0" applyNumberFormat="1" applyFont="1"/>
    <xf numFmtId="164" fontId="0" fillId="0" borderId="0" xfId="0" applyNumberFormat="1"/>
    <xf numFmtId="4" fontId="22" fillId="0" borderId="0" xfId="0" applyNumberFormat="1" applyFont="1"/>
    <xf numFmtId="0" fontId="0" fillId="0" borderId="0" xfId="0" applyAlignment="1">
      <alignment horizontal="right"/>
    </xf>
    <xf numFmtId="0" fontId="0" fillId="33" borderId="0" xfId="0" applyFill="1" applyAlignment="1">
      <alignment vertical="top"/>
    </xf>
    <xf numFmtId="0" fontId="0" fillId="33" borderId="0" xfId="0" applyFill="1"/>
    <xf numFmtId="4" fontId="25" fillId="33" borderId="0" xfId="0" applyNumberFormat="1" applyFont="1" applyFill="1"/>
    <xf numFmtId="4" fontId="21" fillId="33" borderId="0" xfId="0" applyNumberFormat="1" applyFont="1" applyFill="1"/>
    <xf numFmtId="4" fontId="29" fillId="0" borderId="11" xfId="0" applyNumberFormat="1" applyFont="1" applyBorder="1"/>
    <xf numFmtId="0" fontId="30" fillId="0" borderId="0" xfId="42" applyFont="1"/>
    <xf numFmtId="4" fontId="30" fillId="0" borderId="0" xfId="42" applyNumberFormat="1" applyFont="1" applyAlignment="1">
      <alignment horizontal="right"/>
    </xf>
    <xf numFmtId="4" fontId="30" fillId="0" borderId="0" xfId="42" applyNumberFormat="1" applyFont="1" applyAlignment="1">
      <alignment horizontal="center"/>
    </xf>
    <xf numFmtId="0" fontId="30" fillId="0" borderId="0" xfId="42" applyFont="1" applyAlignment="1">
      <alignment horizontal="center"/>
    </xf>
    <xf numFmtId="0" fontId="31" fillId="0" borderId="0" xfId="42" applyFont="1" applyAlignment="1">
      <alignment vertical="top" wrapText="1"/>
    </xf>
    <xf numFmtId="49" fontId="30" fillId="0" borderId="0" xfId="42" applyNumberFormat="1" applyFont="1" applyAlignment="1">
      <alignment horizontal="center" vertical="top"/>
    </xf>
    <xf numFmtId="49" fontId="32" fillId="0" borderId="0" xfId="42" applyNumberFormat="1" applyFont="1" applyAlignment="1">
      <alignment horizontal="left" vertical="top"/>
    </xf>
    <xf numFmtId="4" fontId="33" fillId="0" borderId="0" xfId="42" applyNumberFormat="1" applyFont="1" applyAlignment="1">
      <alignment horizontal="right"/>
    </xf>
    <xf numFmtId="4" fontId="33" fillId="0" borderId="0" xfId="42" applyNumberFormat="1" applyFont="1" applyAlignment="1">
      <alignment horizontal="center"/>
    </xf>
    <xf numFmtId="0" fontId="34" fillId="0" borderId="0" xfId="42" applyFont="1" applyAlignment="1">
      <alignment vertical="top" wrapText="1"/>
    </xf>
    <xf numFmtId="49" fontId="33" fillId="0" borderId="0" xfId="42" applyNumberFormat="1" applyFont="1" applyAlignment="1">
      <alignment horizontal="center" vertical="top"/>
    </xf>
    <xf numFmtId="0" fontId="35" fillId="0" borderId="0" xfId="42" applyFont="1" applyAlignment="1">
      <alignment horizontal="right"/>
    </xf>
    <xf numFmtId="0" fontId="35" fillId="0" borderId="0" xfId="42" applyFont="1" applyAlignment="1">
      <alignment horizontal="center"/>
    </xf>
    <xf numFmtId="0" fontId="35" fillId="0" borderId="0" xfId="42" applyFont="1" applyAlignment="1">
      <alignment horizontal="left" vertical="top"/>
    </xf>
    <xf numFmtId="0" fontId="35" fillId="0" borderId="0" xfId="42" applyFont="1" applyAlignment="1">
      <alignment horizontal="right" vertical="top"/>
    </xf>
    <xf numFmtId="49" fontId="35" fillId="0" borderId="0" xfId="42" applyNumberFormat="1" applyFont="1" applyAlignment="1">
      <alignment horizontal="center" vertical="top"/>
    </xf>
    <xf numFmtId="4" fontId="35" fillId="0" borderId="0" xfId="42" applyNumberFormat="1" applyFont="1" applyAlignment="1">
      <alignment horizontal="right"/>
    </xf>
    <xf numFmtId="49" fontId="35" fillId="0" borderId="0" xfId="42" applyNumberFormat="1" applyFont="1" applyAlignment="1">
      <alignment horizontal="left" vertical="top"/>
    </xf>
    <xf numFmtId="49" fontId="35" fillId="0" borderId="0" xfId="42" applyNumberFormat="1" applyFont="1" applyAlignment="1">
      <alignment horizontal="right" vertical="top"/>
    </xf>
    <xf numFmtId="0" fontId="30" fillId="0" borderId="0" xfId="42" applyFont="1" applyAlignment="1">
      <alignment horizontal="right"/>
    </xf>
    <xf numFmtId="0" fontId="36" fillId="0" borderId="0" xfId="42" applyFont="1" applyAlignment="1">
      <alignment horizontal="left" vertical="top" wrapText="1"/>
    </xf>
    <xf numFmtId="0" fontId="35" fillId="0" borderId="0" xfId="42" applyFont="1" applyAlignment="1">
      <alignment horizontal="center" vertical="top"/>
    </xf>
    <xf numFmtId="4" fontId="38" fillId="0" borderId="0" xfId="42" applyNumberFormat="1" applyFont="1" applyAlignment="1">
      <alignment horizontal="center"/>
    </xf>
    <xf numFmtId="4" fontId="41" fillId="0" borderId="0" xfId="42" applyNumberFormat="1" applyFont="1" applyAlignment="1">
      <alignment horizontal="center"/>
    </xf>
    <xf numFmtId="0" fontId="26" fillId="0" borderId="0" xfId="42" applyAlignment="1">
      <alignment vertical="top"/>
    </xf>
    <xf numFmtId="4" fontId="30" fillId="0" borderId="0" xfId="42" applyNumberFormat="1" applyFont="1" applyAlignment="1">
      <alignment horizontal="left"/>
    </xf>
    <xf numFmtId="0" fontId="42" fillId="0" borderId="0" xfId="42" applyFont="1" applyAlignment="1">
      <alignment vertical="top" wrapText="1"/>
    </xf>
    <xf numFmtId="4" fontId="30" fillId="34" borderId="10" xfId="42" applyNumberFormat="1" applyFont="1" applyFill="1" applyBorder="1" applyAlignment="1">
      <alignment horizontal="center"/>
    </xf>
    <xf numFmtId="0" fontId="30" fillId="34" borderId="10" xfId="42" applyFont="1" applyFill="1" applyBorder="1" applyAlignment="1">
      <alignment horizontal="center"/>
    </xf>
    <xf numFmtId="0" fontId="42" fillId="34" borderId="10" xfId="42" applyFont="1" applyFill="1" applyBorder="1" applyAlignment="1">
      <alignment vertical="top" wrapText="1"/>
    </xf>
    <xf numFmtId="49" fontId="30" fillId="34" borderId="10" xfId="42" applyNumberFormat="1" applyFont="1" applyFill="1" applyBorder="1" applyAlignment="1">
      <alignment horizontal="center" vertical="top"/>
    </xf>
    <xf numFmtId="4" fontId="30" fillId="35" borderId="0" xfId="42" applyNumberFormat="1" applyFont="1" applyFill="1" applyAlignment="1">
      <alignment horizontal="right"/>
    </xf>
    <xf numFmtId="4" fontId="30" fillId="35" borderId="0" xfId="42" applyNumberFormat="1" applyFont="1" applyFill="1" applyAlignment="1">
      <alignment horizontal="center"/>
    </xf>
    <xf numFmtId="0" fontId="30" fillId="35" borderId="0" xfId="42" applyFont="1" applyFill="1" applyAlignment="1">
      <alignment horizontal="center"/>
    </xf>
    <xf numFmtId="0" fontId="42" fillId="35" borderId="0" xfId="42" applyFont="1" applyFill="1" applyAlignment="1">
      <alignment vertical="top" wrapText="1"/>
    </xf>
    <xf numFmtId="49" fontId="30" fillId="35" borderId="0" xfId="42" applyNumberFormat="1" applyFont="1" applyFill="1" applyAlignment="1">
      <alignment horizontal="center" vertical="top"/>
    </xf>
    <xf numFmtId="0" fontId="43" fillId="0" borderId="0" xfId="42" applyFont="1" applyAlignment="1">
      <alignment horizontal="left" vertical="top" wrapText="1"/>
    </xf>
    <xf numFmtId="49" fontId="44" fillId="0" borderId="0" xfId="42" applyNumberFormat="1" applyFont="1" applyAlignment="1">
      <alignment horizontal="center" vertical="top"/>
    </xf>
    <xf numFmtId="0" fontId="43" fillId="0" borderId="0" xfId="42" applyFont="1" applyAlignment="1">
      <alignment vertical="top" wrapText="1"/>
    </xf>
    <xf numFmtId="0" fontId="43" fillId="35" borderId="0" xfId="42" applyFont="1" applyFill="1" applyAlignment="1">
      <alignment vertical="top" wrapText="1"/>
    </xf>
    <xf numFmtId="49" fontId="44" fillId="35" borderId="0" xfId="42" applyNumberFormat="1" applyFont="1" applyFill="1" applyAlignment="1">
      <alignment horizontal="center" vertical="top"/>
    </xf>
    <xf numFmtId="4" fontId="30" fillId="34" borderId="0" xfId="42" applyNumberFormat="1" applyFont="1" applyFill="1" applyAlignment="1">
      <alignment horizontal="right"/>
    </xf>
    <xf numFmtId="4" fontId="30" fillId="34" borderId="0" xfId="42" applyNumberFormat="1" applyFont="1" applyFill="1" applyAlignment="1">
      <alignment horizontal="center"/>
    </xf>
    <xf numFmtId="0" fontId="30" fillId="34" borderId="0" xfId="42" applyFont="1" applyFill="1" applyAlignment="1">
      <alignment horizontal="center"/>
    </xf>
    <xf numFmtId="0" fontId="45" fillId="34" borderId="0" xfId="42" applyFont="1" applyFill="1" applyAlignment="1">
      <alignment vertical="top" wrapText="1"/>
    </xf>
    <xf numFmtId="49" fontId="30" fillId="34" borderId="0" xfId="42" applyNumberFormat="1" applyFont="1" applyFill="1" applyAlignment="1">
      <alignment horizontal="center" vertical="top"/>
    </xf>
    <xf numFmtId="0" fontId="44" fillId="0" borderId="0" xfId="42" applyFont="1" applyAlignment="1">
      <alignment horizontal="center"/>
    </xf>
    <xf numFmtId="165" fontId="46" fillId="0" borderId="0" xfId="42" applyNumberFormat="1" applyFont="1" applyAlignment="1">
      <alignment horizontal="right"/>
    </xf>
    <xf numFmtId="4" fontId="46" fillId="0" borderId="0" xfId="42" applyNumberFormat="1" applyFont="1" applyAlignment="1">
      <alignment horizontal="center"/>
    </xf>
    <xf numFmtId="0" fontId="46" fillId="0" borderId="0" xfId="42" applyFont="1" applyAlignment="1">
      <alignment horizontal="center"/>
    </xf>
    <xf numFmtId="0" fontId="46" fillId="0" borderId="0" xfId="42" applyFont="1" applyAlignment="1">
      <alignment vertical="top" wrapText="1"/>
    </xf>
    <xf numFmtId="49" fontId="46" fillId="0" borderId="0" xfId="42" applyNumberFormat="1" applyFont="1" applyAlignment="1">
      <alignment horizontal="center" vertical="top"/>
    </xf>
    <xf numFmtId="49" fontId="46" fillId="0" borderId="0" xfId="42" applyNumberFormat="1" applyFont="1" applyAlignment="1">
      <alignment horizontal="center" vertical="center"/>
    </xf>
    <xf numFmtId="4" fontId="47" fillId="35" borderId="10" xfId="42" applyNumberFormat="1" applyFont="1" applyFill="1" applyBorder="1" applyAlignment="1">
      <alignment horizontal="right"/>
    </xf>
    <xf numFmtId="4" fontId="47" fillId="35" borderId="10" xfId="42" applyNumberFormat="1" applyFont="1" applyFill="1" applyBorder="1" applyAlignment="1">
      <alignment horizontal="center"/>
    </xf>
    <xf numFmtId="0" fontId="48" fillId="35" borderId="10" xfId="42" applyFont="1" applyFill="1" applyBorder="1" applyAlignment="1">
      <alignment horizontal="center"/>
    </xf>
    <xf numFmtId="0" fontId="49" fillId="35" borderId="10" xfId="42" applyFont="1" applyFill="1" applyBorder="1" applyAlignment="1">
      <alignment horizontal="left" vertical="top" wrapText="1"/>
    </xf>
    <xf numFmtId="49" fontId="47" fillId="35" borderId="10" xfId="42" applyNumberFormat="1" applyFont="1" applyFill="1" applyBorder="1" applyAlignment="1">
      <alignment horizontal="center" vertical="top"/>
    </xf>
    <xf numFmtId="49" fontId="44" fillId="35" borderId="10" xfId="42" applyNumberFormat="1" applyFont="1" applyFill="1" applyBorder="1" applyAlignment="1">
      <alignment horizontal="center" vertical="top"/>
    </xf>
    <xf numFmtId="0" fontId="46" fillId="0" borderId="0" xfId="42" applyFont="1" applyAlignment="1">
      <alignment horizontal="left" vertical="top" wrapText="1"/>
    </xf>
    <xf numFmtId="165" fontId="46" fillId="0" borderId="12" xfId="42" applyNumberFormat="1" applyFont="1" applyBorder="1" applyAlignment="1">
      <alignment horizontal="right"/>
    </xf>
    <xf numFmtId="4" fontId="46" fillId="0" borderId="10" xfId="42" applyNumberFormat="1" applyFont="1" applyBorder="1" applyAlignment="1">
      <alignment horizontal="center"/>
    </xf>
    <xf numFmtId="0" fontId="46" fillId="0" borderId="10" xfId="42" applyFont="1" applyBorder="1" applyAlignment="1">
      <alignment horizontal="center"/>
    </xf>
    <xf numFmtId="0" fontId="46" fillId="0" borderId="10" xfId="42" quotePrefix="1" applyFont="1" applyBorder="1" applyAlignment="1">
      <alignment vertical="center" wrapText="1"/>
    </xf>
    <xf numFmtId="49" fontId="46" fillId="0" borderId="10" xfId="42" applyNumberFormat="1" applyFont="1" applyBorder="1" applyAlignment="1">
      <alignment horizontal="center" vertical="top"/>
    </xf>
    <xf numFmtId="4" fontId="46" fillId="0" borderId="12" xfId="42" applyNumberFormat="1" applyFont="1" applyBorder="1" applyAlignment="1">
      <alignment horizontal="center"/>
    </xf>
    <xf numFmtId="0" fontId="46" fillId="0" borderId="12" xfId="42" applyFont="1" applyBorder="1" applyAlignment="1">
      <alignment horizontal="center"/>
    </xf>
    <xf numFmtId="0" fontId="46" fillId="0" borderId="12" xfId="42" quotePrefix="1" applyFont="1" applyBorder="1" applyAlignment="1">
      <alignment vertical="top" wrapText="1"/>
    </xf>
    <xf numFmtId="49" fontId="46" fillId="0" borderId="12" xfId="42" applyNumberFormat="1" applyFont="1" applyBorder="1" applyAlignment="1">
      <alignment horizontal="center" vertical="top"/>
    </xf>
    <xf numFmtId="0" fontId="32" fillId="0" borderId="0" xfId="42" applyFont="1" applyAlignment="1">
      <alignment horizontal="center"/>
    </xf>
    <xf numFmtId="0" fontId="46" fillId="0" borderId="0" xfId="42" applyFont="1" applyAlignment="1">
      <alignment vertical="center" wrapText="1"/>
    </xf>
    <xf numFmtId="0" fontId="46" fillId="0" borderId="12" xfId="42" applyFont="1" applyBorder="1" applyAlignment="1">
      <alignment vertical="top" wrapText="1"/>
    </xf>
    <xf numFmtId="49" fontId="46" fillId="0" borderId="12" xfId="42" applyNumberFormat="1" applyFont="1" applyBorder="1" applyAlignment="1">
      <alignment horizontal="center" vertical="center"/>
    </xf>
    <xf numFmtId="4" fontId="44" fillId="35" borderId="10" xfId="42" applyNumberFormat="1" applyFont="1" applyFill="1" applyBorder="1" applyAlignment="1">
      <alignment horizontal="right"/>
    </xf>
    <xf numFmtId="4" fontId="44" fillId="35" borderId="10" xfId="42" applyNumberFormat="1" applyFont="1" applyFill="1" applyBorder="1" applyAlignment="1">
      <alignment horizontal="center"/>
    </xf>
    <xf numFmtId="0" fontId="30" fillId="35" borderId="10" xfId="42" applyFont="1" applyFill="1" applyBorder="1" applyAlignment="1">
      <alignment horizontal="center"/>
    </xf>
    <xf numFmtId="49" fontId="46" fillId="0" borderId="0" xfId="42" applyNumberFormat="1" applyFont="1" applyAlignment="1">
      <alignment horizontal="justify" vertical="top" wrapText="1"/>
    </xf>
    <xf numFmtId="0" fontId="31" fillId="0" borderId="0" xfId="42" applyFont="1" applyAlignment="1">
      <alignment horizontal="justify" vertical="top" wrapText="1"/>
    </xf>
    <xf numFmtId="14" fontId="30" fillId="0" borderId="0" xfId="42" applyNumberFormat="1" applyFont="1" applyAlignment="1">
      <alignment vertical="center" wrapText="1"/>
    </xf>
    <xf numFmtId="14" fontId="46" fillId="0" borderId="0" xfId="42" applyNumberFormat="1" applyFont="1" applyAlignment="1">
      <alignment vertical="top" wrapText="1"/>
    </xf>
    <xf numFmtId="49" fontId="46" fillId="0" borderId="10" xfId="42" applyNumberFormat="1" applyFont="1" applyBorder="1" applyAlignment="1">
      <alignment horizontal="justify" vertical="top" wrapText="1"/>
    </xf>
    <xf numFmtId="49" fontId="46" fillId="0" borderId="12" xfId="42" applyNumberFormat="1" applyFont="1" applyBorder="1" applyAlignment="1">
      <alignment horizontal="justify" vertical="top" wrapText="1"/>
    </xf>
    <xf numFmtId="0" fontId="46" fillId="0" borderId="0" xfId="42" applyFont="1" applyAlignment="1">
      <alignment horizontal="justify" vertical="top" wrapText="1"/>
    </xf>
    <xf numFmtId="4" fontId="46" fillId="0" borderId="0" xfId="42" applyNumberFormat="1" applyFont="1" applyAlignment="1">
      <alignment horizontal="right"/>
    </xf>
    <xf numFmtId="0" fontId="30" fillId="0" borderId="0" xfId="42" applyFont="1" applyAlignment="1">
      <alignment vertical="top" wrapText="1"/>
    </xf>
    <xf numFmtId="165" fontId="30" fillId="0" borderId="12" xfId="42" applyNumberFormat="1" applyFont="1" applyBorder="1" applyAlignment="1">
      <alignment horizontal="right"/>
    </xf>
    <xf numFmtId="4" fontId="30" fillId="0" borderId="12" xfId="42" applyNumberFormat="1" applyFont="1" applyBorder="1" applyAlignment="1">
      <alignment horizontal="center"/>
    </xf>
    <xf numFmtId="0" fontId="46" fillId="0" borderId="12" xfId="42" applyFont="1" applyBorder="1" applyAlignment="1">
      <alignment horizontal="center" vertical="center"/>
    </xf>
    <xf numFmtId="0" fontId="31" fillId="0" borderId="12" xfId="42" applyFont="1" applyBorder="1" applyAlignment="1">
      <alignment horizontal="justify" vertical="top" wrapText="1"/>
    </xf>
    <xf numFmtId="49" fontId="30" fillId="0" borderId="12" xfId="42" applyNumberFormat="1" applyFont="1" applyBorder="1" applyAlignment="1">
      <alignment horizontal="center" vertical="top"/>
    </xf>
    <xf numFmtId="14" fontId="50" fillId="0" borderId="12" xfId="42" applyNumberFormat="1" applyFont="1" applyBorder="1" applyAlignment="1">
      <alignment horizontal="center" vertical="top"/>
    </xf>
    <xf numFmtId="165" fontId="30" fillId="0" borderId="0" xfId="42" applyNumberFormat="1" applyFont="1" applyAlignment="1">
      <alignment horizontal="right"/>
    </xf>
    <xf numFmtId="0" fontId="44" fillId="0" borderId="0" xfId="42" applyFont="1" applyAlignment="1">
      <alignment horizontal="center" vertical="center"/>
    </xf>
    <xf numFmtId="14" fontId="50" fillId="0" borderId="0" xfId="42" applyNumberFormat="1" applyFont="1" applyAlignment="1">
      <alignment horizontal="center" vertical="top"/>
    </xf>
    <xf numFmtId="0" fontId="46" fillId="0" borderId="0" xfId="42" applyFont="1" applyAlignment="1">
      <alignment horizontal="center" vertical="top"/>
    </xf>
    <xf numFmtId="0" fontId="46" fillId="0" borderId="12" xfId="42" applyFont="1" applyBorder="1" applyAlignment="1">
      <alignment horizontal="center" vertical="top"/>
    </xf>
    <xf numFmtId="0" fontId="50" fillId="0" borderId="0" xfId="42" applyFont="1" applyAlignment="1">
      <alignment horizontal="center" vertical="top"/>
    </xf>
    <xf numFmtId="16" fontId="50" fillId="0" borderId="0" xfId="42" applyNumberFormat="1" applyFont="1" applyAlignment="1">
      <alignment horizontal="center" vertical="top"/>
    </xf>
    <xf numFmtId="14" fontId="46" fillId="0" borderId="12" xfId="42" applyNumberFormat="1" applyFont="1" applyBorder="1" applyAlignment="1">
      <alignment horizontal="center" vertical="top"/>
    </xf>
    <xf numFmtId="16" fontId="46" fillId="0" borderId="0" xfId="42" applyNumberFormat="1" applyFont="1" applyAlignment="1">
      <alignment horizontal="center" vertical="top"/>
    </xf>
    <xf numFmtId="14" fontId="30" fillId="0" borderId="0" xfId="42" applyNumberFormat="1" applyFont="1" applyAlignment="1">
      <alignment horizontal="left" vertical="top"/>
    </xf>
    <xf numFmtId="4" fontId="44" fillId="0" borderId="0" xfId="42" applyNumberFormat="1" applyFont="1" applyAlignment="1">
      <alignment horizontal="right"/>
    </xf>
    <xf numFmtId="4" fontId="44" fillId="0" borderId="0" xfId="42" applyNumberFormat="1" applyFont="1" applyAlignment="1">
      <alignment horizontal="center"/>
    </xf>
    <xf numFmtId="0" fontId="46" fillId="0" borderId="0" xfId="42" applyFont="1" applyAlignment="1">
      <alignment horizontal="justify" wrapText="1"/>
    </xf>
    <xf numFmtId="166" fontId="30" fillId="0" borderId="12" xfId="42" applyNumberFormat="1" applyFont="1" applyBorder="1" applyAlignment="1">
      <alignment horizontal="right"/>
    </xf>
    <xf numFmtId="0" fontId="30" fillId="0" borderId="12" xfId="42" applyFont="1" applyBorder="1" applyAlignment="1">
      <alignment horizontal="center"/>
    </xf>
    <xf numFmtId="0" fontId="46" fillId="0" borderId="12" xfId="42" applyFont="1" applyBorder="1" applyAlignment="1">
      <alignment horizontal="justify" wrapText="1"/>
    </xf>
    <xf numFmtId="166" fontId="30" fillId="0" borderId="0" xfId="42" applyNumberFormat="1" applyFont="1" applyAlignment="1">
      <alignment horizontal="right"/>
    </xf>
    <xf numFmtId="0" fontId="46" fillId="0" borderId="0" xfId="42" applyFont="1" applyAlignment="1">
      <alignment horizontal="left" wrapText="1"/>
    </xf>
    <xf numFmtId="4" fontId="30" fillId="0" borderId="12" xfId="42" applyNumberFormat="1" applyFont="1" applyBorder="1" applyAlignment="1">
      <alignment horizontal="right"/>
    </xf>
    <xf numFmtId="49" fontId="30" fillId="0" borderId="0" xfId="42" applyNumberFormat="1" applyFont="1" applyAlignment="1">
      <alignment horizontal="center"/>
    </xf>
    <xf numFmtId="14" fontId="31" fillId="0" borderId="0" xfId="42" applyNumberFormat="1" applyFont="1" applyAlignment="1">
      <alignment vertical="center" wrapText="1"/>
    </xf>
    <xf numFmtId="14" fontId="31" fillId="0" borderId="0" xfId="42" applyNumberFormat="1" applyFont="1" applyAlignment="1">
      <alignment vertical="top" wrapText="1"/>
    </xf>
    <xf numFmtId="4" fontId="46" fillId="0" borderId="12" xfId="42" applyNumberFormat="1" applyFont="1" applyBorder="1" applyAlignment="1">
      <alignment horizontal="right"/>
    </xf>
    <xf numFmtId="0" fontId="46" fillId="0" borderId="12" xfId="42" applyFont="1" applyBorder="1" applyAlignment="1">
      <alignment horizontal="justify" vertical="top" wrapText="1"/>
    </xf>
    <xf numFmtId="0" fontId="44" fillId="35" borderId="10" xfId="42" applyFont="1" applyFill="1" applyBorder="1" applyAlignment="1">
      <alignment horizontal="center"/>
    </xf>
    <xf numFmtId="0" fontId="49" fillId="35" borderId="10" xfId="42" applyFont="1" applyFill="1" applyBorder="1" applyAlignment="1">
      <alignment vertical="top" wrapText="1"/>
    </xf>
    <xf numFmtId="0" fontId="49" fillId="0" borderId="0" xfId="42" applyFont="1" applyAlignment="1">
      <alignment vertical="top" wrapText="1"/>
    </xf>
    <xf numFmtId="0" fontId="47" fillId="35" borderId="10" xfId="42" applyFont="1" applyFill="1" applyBorder="1" applyAlignment="1">
      <alignment horizontal="center"/>
    </xf>
    <xf numFmtId="0" fontId="46" fillId="0" borderId="12" xfId="42" quotePrefix="1" applyFont="1" applyBorder="1" applyAlignment="1">
      <alignment horizontal="justify" vertical="top" wrapText="1"/>
    </xf>
    <xf numFmtId="14" fontId="46" fillId="0" borderId="0" xfId="42" applyNumberFormat="1" applyFont="1" applyAlignment="1">
      <alignment horizontal="justify" vertical="top" wrapText="1"/>
    </xf>
    <xf numFmtId="16" fontId="46" fillId="0" borderId="0" xfId="42" applyNumberFormat="1" applyFont="1" applyAlignment="1">
      <alignment horizontal="center" vertical="top" wrapText="1"/>
    </xf>
    <xf numFmtId="49" fontId="30" fillId="0" borderId="12" xfId="42" applyNumberFormat="1" applyFont="1" applyBorder="1" applyAlignment="1">
      <alignment horizontal="center"/>
    </xf>
    <xf numFmtId="0" fontId="31" fillId="0" borderId="0" xfId="42" applyFont="1" applyAlignment="1">
      <alignment horizontal="left" vertical="top" wrapText="1"/>
    </xf>
    <xf numFmtId="49" fontId="30" fillId="0" borderId="0" xfId="42" applyNumberFormat="1" applyFont="1" applyAlignment="1">
      <alignment horizontal="center" vertical="top" wrapText="1"/>
    </xf>
    <xf numFmtId="0" fontId="42" fillId="0" borderId="0" xfId="42" applyFont="1" applyAlignment="1">
      <alignment horizontal="justify" vertical="top" wrapText="1"/>
    </xf>
    <xf numFmtId="49" fontId="30" fillId="0" borderId="0" xfId="42" quotePrefix="1" applyNumberFormat="1" applyFont="1" applyAlignment="1">
      <alignment horizontal="right" vertical="top"/>
    </xf>
    <xf numFmtId="49" fontId="46" fillId="0" borderId="12" xfId="42" quotePrefix="1" applyNumberFormat="1" applyFont="1" applyBorder="1" applyAlignment="1">
      <alignment horizontal="right" vertical="top"/>
    </xf>
    <xf numFmtId="0" fontId="30" fillId="0" borderId="0" xfId="42" applyFont="1" applyAlignment="1">
      <alignment vertical="center" wrapText="1"/>
    </xf>
    <xf numFmtId="49" fontId="46" fillId="0" borderId="0" xfId="42" applyNumberFormat="1" applyFont="1" applyAlignment="1">
      <alignment horizontal="right" vertical="center"/>
    </xf>
    <xf numFmtId="0" fontId="46" fillId="0" borderId="0" xfId="42" applyFont="1" applyAlignment="1">
      <alignment horizontal="center" wrapText="1"/>
    </xf>
    <xf numFmtId="0" fontId="30" fillId="0" borderId="0" xfId="42" applyFont="1" applyAlignment="1">
      <alignment horizontal="left" vertical="top" wrapText="1"/>
    </xf>
    <xf numFmtId="165" fontId="46" fillId="0" borderId="0" xfId="42" applyNumberFormat="1" applyFont="1"/>
    <xf numFmtId="165" fontId="46" fillId="0" borderId="12" xfId="42" applyNumberFormat="1" applyFont="1" applyBorder="1"/>
    <xf numFmtId="0" fontId="46" fillId="0" borderId="12" xfId="42" applyFont="1" applyBorder="1" applyAlignment="1">
      <alignment horizontal="left" vertical="top" wrapText="1"/>
    </xf>
    <xf numFmtId="0" fontId="31" fillId="0" borderId="0" xfId="42" applyFont="1" applyAlignment="1">
      <alignment horizontal="center" vertical="top" wrapText="1"/>
    </xf>
    <xf numFmtId="0" fontId="31" fillId="0" borderId="0" xfId="42" quotePrefix="1" applyFont="1" applyAlignment="1">
      <alignment vertical="top" wrapText="1"/>
    </xf>
    <xf numFmtId="49" fontId="50" fillId="0" borderId="0" xfId="42" applyNumberFormat="1" applyFont="1" applyAlignment="1">
      <alignment horizontal="center" vertical="top"/>
    </xf>
    <xf numFmtId="49" fontId="32" fillId="0" borderId="12" xfId="42" applyNumberFormat="1" applyFont="1" applyBorder="1" applyAlignment="1">
      <alignment horizontal="center" vertical="top"/>
    </xf>
    <xf numFmtId="49" fontId="31" fillId="0" borderId="0" xfId="42" applyNumberFormat="1" applyFont="1" applyAlignment="1">
      <alignment horizontal="center" vertical="top"/>
    </xf>
    <xf numFmtId="0" fontId="31" fillId="0" borderId="12" xfId="42" quotePrefix="1" applyFont="1" applyBorder="1" applyAlignment="1">
      <alignment vertical="top" wrapText="1"/>
    </xf>
    <xf numFmtId="49" fontId="50" fillId="0" borderId="12" xfId="42" applyNumberFormat="1" applyFont="1" applyBorder="1" applyAlignment="1">
      <alignment horizontal="center" vertical="top"/>
    </xf>
    <xf numFmtId="49" fontId="31" fillId="0" borderId="12" xfId="42" applyNumberFormat="1" applyFont="1" applyBorder="1" applyAlignment="1">
      <alignment horizontal="center" vertical="top"/>
    </xf>
    <xf numFmtId="0" fontId="31" fillId="0" borderId="12" xfId="42" applyFont="1" applyBorder="1" applyAlignment="1">
      <alignment vertical="top" wrapText="1"/>
    </xf>
    <xf numFmtId="0" fontId="31" fillId="0" borderId="0" xfId="42" applyFont="1" applyAlignment="1">
      <alignment vertical="center" wrapText="1"/>
    </xf>
    <xf numFmtId="0" fontId="31" fillId="0" borderId="12" xfId="42" applyFont="1" applyBorder="1" applyAlignment="1">
      <alignment vertical="center" wrapText="1"/>
    </xf>
    <xf numFmtId="0" fontId="30" fillId="0" borderId="12" xfId="42" applyFont="1" applyBorder="1"/>
    <xf numFmtId="4" fontId="46" fillId="36" borderId="12" xfId="42" applyNumberFormat="1" applyFont="1" applyFill="1" applyBorder="1" applyAlignment="1">
      <alignment horizontal="center"/>
    </xf>
    <xf numFmtId="0" fontId="46" fillId="36" borderId="0" xfId="42" applyFont="1" applyFill="1" applyAlignment="1">
      <alignment horizontal="center"/>
    </xf>
    <xf numFmtId="4" fontId="46" fillId="36" borderId="0" xfId="42" applyNumberFormat="1" applyFont="1" applyFill="1" applyAlignment="1">
      <alignment horizontal="center"/>
    </xf>
    <xf numFmtId="4" fontId="30" fillId="0" borderId="12" xfId="42" applyNumberFormat="1" applyFont="1" applyBorder="1" applyAlignment="1">
      <alignment horizontal="center" vertical="center"/>
    </xf>
    <xf numFmtId="0" fontId="30" fillId="0" borderId="12" xfId="42" applyFont="1" applyBorder="1" applyAlignment="1">
      <alignment horizontal="center" vertical="center"/>
    </xf>
    <xf numFmtId="0" fontId="46" fillId="0" borderId="12" xfId="42" applyFont="1" applyBorder="1" applyAlignment="1">
      <alignment horizontal="left" vertical="center" wrapText="1"/>
    </xf>
    <xf numFmtId="49" fontId="30" fillId="0" borderId="12" xfId="42" applyNumberFormat="1" applyFont="1" applyBorder="1" applyAlignment="1">
      <alignment horizontal="center" vertical="center"/>
    </xf>
    <xf numFmtId="167" fontId="30" fillId="0" borderId="0" xfId="42" applyNumberFormat="1" applyFont="1" applyAlignment="1">
      <alignment horizontal="center" vertical="center"/>
    </xf>
    <xf numFmtId="0" fontId="30" fillId="0" borderId="0" xfId="42" applyFont="1" applyAlignment="1">
      <alignment horizontal="center" vertical="center"/>
    </xf>
    <xf numFmtId="4" fontId="30" fillId="0" borderId="0" xfId="42" applyNumberFormat="1" applyFont="1" applyAlignment="1">
      <alignment horizontal="center" vertical="center"/>
    </xf>
    <xf numFmtId="0" fontId="46" fillId="0" borderId="0" xfId="42" applyFont="1" applyAlignment="1">
      <alignment horizontal="left" vertical="center" wrapText="1"/>
    </xf>
    <xf numFmtId="49" fontId="30" fillId="0" borderId="0" xfId="42" applyNumberFormat="1" applyFont="1" applyAlignment="1">
      <alignment horizontal="center" vertical="center"/>
    </xf>
    <xf numFmtId="0" fontId="31" fillId="0" borderId="0" xfId="42" applyFont="1" applyAlignment="1">
      <alignment horizontal="left" vertical="center" wrapText="1"/>
    </xf>
    <xf numFmtId="0" fontId="44" fillId="0" borderId="0" xfId="42" applyFont="1" applyAlignment="1">
      <alignment vertical="center"/>
    </xf>
    <xf numFmtId="49" fontId="47" fillId="0" borderId="0" xfId="42" applyNumberFormat="1" applyFont="1" applyAlignment="1">
      <alignment horizontal="center" vertical="top"/>
    </xf>
    <xf numFmtId="4" fontId="47" fillId="35" borderId="12" xfId="42" applyNumberFormat="1" applyFont="1" applyFill="1" applyBorder="1" applyAlignment="1">
      <alignment horizontal="right"/>
    </xf>
    <xf numFmtId="4" fontId="47" fillId="35" borderId="12" xfId="42" applyNumberFormat="1" applyFont="1" applyFill="1" applyBorder="1" applyAlignment="1">
      <alignment horizontal="center"/>
    </xf>
    <xf numFmtId="0" fontId="47" fillId="35" borderId="12" xfId="42" applyFont="1" applyFill="1" applyBorder="1" applyAlignment="1">
      <alignment horizontal="center"/>
    </xf>
    <xf numFmtId="0" fontId="49" fillId="35" borderId="12" xfId="42" applyFont="1" applyFill="1" applyBorder="1" applyAlignment="1">
      <alignment horizontal="left" vertical="top" wrapText="1"/>
    </xf>
    <xf numFmtId="49" fontId="44" fillId="35" borderId="12" xfId="42" applyNumberFormat="1" applyFont="1" applyFill="1" applyBorder="1" applyAlignment="1">
      <alignment horizontal="center" vertical="top"/>
    </xf>
    <xf numFmtId="167" fontId="30" fillId="0" borderId="0" xfId="42" applyNumberFormat="1" applyFont="1" applyAlignment="1">
      <alignment horizontal="right"/>
    </xf>
    <xf numFmtId="165" fontId="46" fillId="0" borderId="0" xfId="42" applyNumberFormat="1" applyFont="1" applyAlignment="1">
      <alignment horizontal="center"/>
    </xf>
    <xf numFmtId="0" fontId="46" fillId="0" borderId="0" xfId="42" quotePrefix="1" applyFont="1" applyAlignment="1">
      <alignment horizontal="justify" vertical="top" wrapText="1"/>
    </xf>
    <xf numFmtId="167" fontId="30" fillId="0" borderId="12" xfId="42" applyNumberFormat="1" applyFont="1" applyBorder="1" applyAlignment="1">
      <alignment horizontal="right"/>
    </xf>
    <xf numFmtId="165" fontId="46" fillId="0" borderId="12" xfId="42" applyNumberFormat="1" applyFont="1" applyBorder="1" applyAlignment="1">
      <alignment horizontal="center"/>
    </xf>
    <xf numFmtId="0" fontId="55" fillId="0" borderId="12" xfId="42" applyFont="1" applyBorder="1" applyAlignment="1">
      <alignment vertical="top" wrapText="1"/>
    </xf>
    <xf numFmtId="165" fontId="46" fillId="0" borderId="14" xfId="42" applyNumberFormat="1" applyFont="1" applyBorder="1" applyAlignment="1">
      <alignment horizontal="center"/>
    </xf>
    <xf numFmtId="4" fontId="46" fillId="0" borderId="14" xfId="42" applyNumberFormat="1" applyFont="1" applyBorder="1" applyAlignment="1">
      <alignment horizontal="center"/>
    </xf>
    <xf numFmtId="0" fontId="46" fillId="0" borderId="14" xfId="42" applyFont="1" applyBorder="1" applyAlignment="1">
      <alignment horizontal="center"/>
    </xf>
    <xf numFmtId="0" fontId="55" fillId="0" borderId="14" xfId="42" applyFont="1" applyBorder="1" applyAlignment="1">
      <alignment vertical="top" wrapText="1"/>
    </xf>
    <xf numFmtId="49" fontId="46" fillId="0" borderId="14" xfId="42" applyNumberFormat="1" applyFont="1" applyBorder="1" applyAlignment="1">
      <alignment horizontal="center" vertical="center"/>
    </xf>
    <xf numFmtId="49" fontId="50" fillId="0" borderId="14" xfId="42" applyNumberFormat="1" applyFont="1" applyBorder="1" applyAlignment="1">
      <alignment horizontal="center" vertical="top"/>
    </xf>
    <xf numFmtId="165" fontId="30" fillId="0" borderId="12" xfId="42" applyNumberFormat="1" applyFont="1" applyBorder="1" applyAlignment="1">
      <alignment horizontal="center"/>
    </xf>
    <xf numFmtId="49" fontId="31" fillId="0" borderId="12" xfId="42" applyNumberFormat="1" applyFont="1" applyBorder="1" applyAlignment="1">
      <alignment horizontal="justify" vertical="top" wrapText="1"/>
    </xf>
    <xf numFmtId="49" fontId="32" fillId="0" borderId="0" xfId="42" applyNumberFormat="1" applyFont="1" applyAlignment="1">
      <alignment horizontal="center" vertical="top"/>
    </xf>
    <xf numFmtId="0" fontId="31" fillId="0" borderId="12" xfId="42" applyFont="1" applyBorder="1" applyAlignment="1">
      <alignment horizontal="left" vertical="center" wrapText="1"/>
    </xf>
    <xf numFmtId="0" fontId="49" fillId="0" borderId="0" xfId="42" applyFont="1" applyAlignment="1">
      <alignment horizontal="left" vertical="top" wrapText="1"/>
    </xf>
    <xf numFmtId="0" fontId="42" fillId="0" borderId="0" xfId="42" applyFont="1" applyAlignment="1">
      <alignment horizontal="left" vertical="top" wrapText="1"/>
    </xf>
    <xf numFmtId="0" fontId="43" fillId="0" borderId="0" xfId="42" applyFont="1" applyAlignment="1">
      <alignment horizontal="center"/>
    </xf>
    <xf numFmtId="4" fontId="56" fillId="37" borderId="15" xfId="42" applyNumberFormat="1" applyFont="1" applyFill="1" applyBorder="1" applyAlignment="1">
      <alignment horizontal="center" vertical="center" wrapText="1"/>
    </xf>
    <xf numFmtId="4" fontId="56" fillId="34" borderId="16" xfId="42" applyNumberFormat="1" applyFont="1" applyFill="1" applyBorder="1" applyAlignment="1">
      <alignment horizontal="center" vertical="center" wrapText="1"/>
    </xf>
    <xf numFmtId="0" fontId="56" fillId="34" borderId="16" xfId="42" applyFont="1" applyFill="1" applyBorder="1" applyAlignment="1">
      <alignment horizontal="center" vertical="center" wrapText="1"/>
    </xf>
    <xf numFmtId="0" fontId="43" fillId="35" borderId="16" xfId="42" applyFont="1" applyFill="1" applyBorder="1" applyAlignment="1">
      <alignment horizontal="center" vertical="center" wrapText="1"/>
    </xf>
    <xf numFmtId="49" fontId="43" fillId="35" borderId="16" xfId="42" applyNumberFormat="1" applyFont="1" applyFill="1" applyBorder="1" applyAlignment="1">
      <alignment horizontal="center" vertical="center" textRotation="90" wrapText="1"/>
    </xf>
    <xf numFmtId="49" fontId="56" fillId="35" borderId="17" xfId="42" applyNumberFormat="1" applyFont="1" applyFill="1" applyBorder="1" applyAlignment="1">
      <alignment horizontal="center" vertical="center" textRotation="90" wrapText="1"/>
    </xf>
    <xf numFmtId="0" fontId="57" fillId="0" borderId="0" xfId="42" applyFont="1" applyAlignment="1">
      <alignment horizontal="left"/>
    </xf>
    <xf numFmtId="0" fontId="58" fillId="0" borderId="0" xfId="42" applyFont="1" applyAlignment="1">
      <alignment horizontal="right" vertical="center"/>
    </xf>
    <xf numFmtId="0" fontId="26" fillId="0" borderId="0" xfId="42" applyAlignment="1">
      <alignment vertical="center"/>
    </xf>
    <xf numFmtId="165" fontId="30" fillId="0" borderId="0" xfId="42" applyNumberFormat="1" applyFont="1" applyAlignment="1">
      <alignment horizontal="center"/>
    </xf>
    <xf numFmtId="49" fontId="31" fillId="0" borderId="0" xfId="42" applyNumberFormat="1" applyFont="1" applyAlignment="1">
      <alignment horizontal="justify" vertical="top" wrapText="1"/>
    </xf>
    <xf numFmtId="165" fontId="46" fillId="0" borderId="10" xfId="42" applyNumberFormat="1" applyFont="1" applyBorder="1" applyAlignment="1">
      <alignment horizontal="right"/>
    </xf>
    <xf numFmtId="165" fontId="46" fillId="0" borderId="10" xfId="42" applyNumberFormat="1" applyFont="1" applyBorder="1" applyAlignment="1">
      <alignment horizontal="center"/>
    </xf>
    <xf numFmtId="0" fontId="46" fillId="0" borderId="10" xfId="42" quotePrefix="1" applyFont="1" applyBorder="1" applyAlignment="1">
      <alignment horizontal="justify" vertical="top" wrapText="1"/>
    </xf>
    <xf numFmtId="0" fontId="26" fillId="0" borderId="0" xfId="42"/>
    <xf numFmtId="0" fontId="26" fillId="0" borderId="18" xfId="42" applyBorder="1" applyAlignment="1">
      <alignment vertical="center"/>
    </xf>
    <xf numFmtId="4" fontId="32" fillId="34" borderId="10" xfId="42" applyNumberFormat="1" applyFont="1" applyFill="1" applyBorder="1" applyAlignment="1">
      <alignment horizontal="right"/>
    </xf>
    <xf numFmtId="4" fontId="25" fillId="0" borderId="0" xfId="0" applyNumberFormat="1" applyFont="1"/>
    <xf numFmtId="0" fontId="18" fillId="0" borderId="0" xfId="0" applyFont="1" applyAlignment="1">
      <alignment vertical="top"/>
    </xf>
    <xf numFmtId="0" fontId="20" fillId="0" borderId="0" xfId="0" applyFont="1"/>
    <xf numFmtId="0" fontId="14" fillId="0" borderId="0" xfId="0" applyFont="1"/>
    <xf numFmtId="0" fontId="0" fillId="0" borderId="0" xfId="0" applyAlignment="1">
      <alignment horizontal="center" wrapText="1"/>
    </xf>
    <xf numFmtId="4" fontId="0" fillId="0" borderId="0" xfId="0" applyNumberFormat="1" applyAlignment="1">
      <alignment horizontal="center" vertical="center" wrapText="1"/>
    </xf>
    <xf numFmtId="0" fontId="0" fillId="0" borderId="0" xfId="0" applyAlignment="1">
      <alignment horizontal="center"/>
    </xf>
    <xf numFmtId="0" fontId="0" fillId="0" borderId="10" xfId="0" applyBorder="1" applyAlignment="1">
      <alignment vertical="top"/>
    </xf>
    <xf numFmtId="0" fontId="0" fillId="0" borderId="10" xfId="0" applyBorder="1"/>
    <xf numFmtId="4" fontId="0" fillId="0" borderId="10" xfId="0" applyNumberFormat="1" applyBorder="1"/>
    <xf numFmtId="0" fontId="0" fillId="0" borderId="11" xfId="0" applyBorder="1" applyAlignment="1">
      <alignment vertical="top"/>
    </xf>
    <xf numFmtId="0" fontId="0" fillId="0" borderId="0" xfId="0" applyAlignment="1">
      <alignment horizontal="center" vertical="center" wrapText="1"/>
    </xf>
    <xf numFmtId="0" fontId="0" fillId="0" borderId="0" xfId="0" applyAlignment="1">
      <alignment horizontal="left" vertical="top"/>
    </xf>
    <xf numFmtId="4"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horizontal="left" vertical="top"/>
    </xf>
    <xf numFmtId="4" fontId="27" fillId="0" borderId="0" xfId="0" applyNumberFormat="1" applyFont="1" applyAlignment="1">
      <alignment horizontal="right"/>
    </xf>
    <xf numFmtId="0" fontId="27" fillId="0" borderId="0" xfId="0" applyFont="1" applyAlignment="1">
      <alignment horizontal="center" wrapText="1"/>
    </xf>
    <xf numFmtId="4" fontId="28" fillId="0" borderId="0" xfId="0" applyNumberFormat="1" applyFont="1" applyAlignment="1">
      <alignment horizontal="center"/>
    </xf>
    <xf numFmtId="49" fontId="0" fillId="0" borderId="0" xfId="0" applyNumberFormat="1" applyAlignment="1">
      <alignment horizontal="left" vertical="top" wrapText="1"/>
    </xf>
    <xf numFmtId="0" fontId="0" fillId="0" borderId="0" xfId="0" applyAlignment="1">
      <alignment wrapText="1"/>
    </xf>
    <xf numFmtId="4" fontId="25" fillId="0" borderId="0" xfId="0" applyNumberFormat="1" applyFont="1" applyAlignment="1">
      <alignment horizontal="right"/>
    </xf>
    <xf numFmtId="4" fontId="21" fillId="0" borderId="11" xfId="0" applyNumberFormat="1" applyFont="1" applyBorder="1"/>
    <xf numFmtId="0" fontId="16" fillId="0" borderId="0" xfId="0" applyFont="1" applyAlignment="1">
      <alignment horizontal="center" vertical="center"/>
    </xf>
    <xf numFmtId="49" fontId="0" fillId="0" borderId="0" xfId="0" applyNumberFormat="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0" fillId="0" borderId="0" xfId="0"/>
    <xf numFmtId="0" fontId="0" fillId="0" borderId="12" xfId="0" applyBorder="1" applyAlignment="1">
      <alignment wrapText="1"/>
    </xf>
    <xf numFmtId="0" fontId="19" fillId="0" borderId="0" xfId="0" applyFont="1" applyAlignment="1">
      <alignment horizontal="center" vertical="center" wrapText="1"/>
    </xf>
    <xf numFmtId="4" fontId="0" fillId="0" borderId="0" xfId="0" applyNumberFormat="1" applyAlignment="1">
      <alignment horizontal="center"/>
    </xf>
    <xf numFmtId="0" fontId="18" fillId="0" borderId="0" xfId="0" applyFont="1" applyAlignment="1">
      <alignment horizontal="center" vertical="top" wrapText="1"/>
    </xf>
    <xf numFmtId="0" fontId="0" fillId="0" borderId="0" xfId="0" applyAlignment="1">
      <alignment horizontal="center" vertical="center" wrapText="1"/>
    </xf>
    <xf numFmtId="0" fontId="23" fillId="0" borderId="0" xfId="0" applyFont="1" applyAlignment="1">
      <alignment horizontal="left" vertical="center" wrapText="1"/>
    </xf>
    <xf numFmtId="0" fontId="24" fillId="0" borderId="0" xfId="0" applyFont="1" applyAlignment="1">
      <alignment horizontal="left" vertical="center" wrapText="1"/>
    </xf>
    <xf numFmtId="4" fontId="0" fillId="0" borderId="0" xfId="0" applyNumberFormat="1" applyAlignment="1">
      <alignment horizontal="center" wrapText="1"/>
    </xf>
    <xf numFmtId="0" fontId="0" fillId="0" borderId="0" xfId="0" applyAlignment="1">
      <alignment horizontal="center"/>
    </xf>
    <xf numFmtId="4" fontId="0" fillId="0" borderId="13" xfId="0" applyNumberFormat="1" applyBorder="1" applyAlignment="1">
      <alignment horizontal="right"/>
    </xf>
    <xf numFmtId="4" fontId="21" fillId="33" borderId="0" xfId="0" applyNumberFormat="1" applyFont="1" applyFill="1"/>
    <xf numFmtId="0" fontId="21" fillId="33" borderId="0" xfId="0" applyFont="1" applyFill="1"/>
    <xf numFmtId="4" fontId="0" fillId="0" borderId="0" xfId="0" applyNumberFormat="1" applyAlignment="1">
      <alignment horizontal="right"/>
    </xf>
    <xf numFmtId="0" fontId="16" fillId="0" borderId="0" xfId="0" applyFont="1" applyAlignment="1">
      <alignment horizontal="left"/>
    </xf>
    <xf numFmtId="0" fontId="59" fillId="0" borderId="13" xfId="42" applyFont="1" applyBorder="1" applyAlignment="1">
      <alignment horizontal="center" vertical="center"/>
    </xf>
    <xf numFmtId="0" fontId="59" fillId="0" borderId="0" xfId="42" applyFont="1" applyAlignment="1">
      <alignment horizontal="center" vertical="center"/>
    </xf>
    <xf numFmtId="0" fontId="60" fillId="0" borderId="0" xfId="42" applyFont="1" applyAlignment="1">
      <alignment horizontal="center" wrapText="1"/>
    </xf>
    <xf numFmtId="0" fontId="40" fillId="0" borderId="0" xfId="42" applyFont="1" applyAlignment="1">
      <alignment horizontal="center" vertical="center" wrapText="1"/>
    </xf>
    <xf numFmtId="4" fontId="37" fillId="0" borderId="0" xfId="42" applyNumberFormat="1" applyFont="1" applyAlignment="1">
      <alignment horizontal="center" vertical="center" wrapText="1"/>
    </xf>
    <xf numFmtId="49" fontId="37" fillId="0" borderId="0" xfId="42" applyNumberFormat="1" applyFont="1" applyAlignment="1">
      <alignment horizontal="center" vertical="top" wrapText="1"/>
    </xf>
    <xf numFmtId="49" fontId="38" fillId="0" borderId="0" xfId="42" applyNumberFormat="1" applyFont="1" applyAlignment="1">
      <alignment horizontal="center" vertical="top"/>
    </xf>
    <xf numFmtId="0" fontId="39" fillId="0" borderId="0" xfId="42" applyFont="1" applyAlignment="1">
      <alignment horizontal="center" vertical="top" wrapText="1"/>
    </xf>
    <xf numFmtId="4" fontId="37" fillId="0" borderId="0" xfId="42" applyNumberFormat="1" applyFont="1" applyAlignment="1">
      <alignment horizontal="center" wrapText="1"/>
    </xf>
    <xf numFmtId="0" fontId="59" fillId="0" borderId="18" xfId="42" applyFont="1" applyBorder="1" applyAlignment="1">
      <alignment horizontal="center" vertical="center"/>
    </xf>
    <xf numFmtId="0" fontId="61" fillId="0" borderId="0" xfId="42" applyFont="1" applyAlignment="1">
      <alignment horizontal="center" vertical="top" wrapText="1"/>
    </xf>
    <xf numFmtId="0" fontId="31" fillId="0" borderId="0" xfId="42" applyFont="1" applyAlignment="1">
      <alignment horizontal="center" vertical="top" wrapText="1"/>
    </xf>
  </cellXfs>
  <cellStyles count="43">
    <cellStyle name="20% - Isticanje1" xfId="19" builtinId="30" customBuiltin="1"/>
    <cellStyle name="20% - Isticanje2" xfId="23" builtinId="34" customBuiltin="1"/>
    <cellStyle name="20% - Isticanje3" xfId="27" builtinId="38" customBuiltin="1"/>
    <cellStyle name="20% - Isticanje4" xfId="31" builtinId="42" customBuiltin="1"/>
    <cellStyle name="20% - Isticanje5" xfId="35" builtinId="46" customBuiltin="1"/>
    <cellStyle name="20% - Isticanje6" xfId="39" builtinId="50" customBuiltin="1"/>
    <cellStyle name="40% - Isticanje1" xfId="20" builtinId="31" customBuiltin="1"/>
    <cellStyle name="40% - Isticanje2" xfId="24" builtinId="35" customBuiltin="1"/>
    <cellStyle name="40% - Isticanje3" xfId="28" builtinId="39" customBuiltin="1"/>
    <cellStyle name="40% - Isticanje4" xfId="32" builtinId="43" customBuiltin="1"/>
    <cellStyle name="40% - Isticanje5" xfId="36" builtinId="47" customBuiltin="1"/>
    <cellStyle name="40% - Isticanje6" xfId="40" builtinId="51" customBuiltin="1"/>
    <cellStyle name="60% - Isticanje1" xfId="21" builtinId="32" customBuiltin="1"/>
    <cellStyle name="60% - Isticanje2" xfId="25" builtinId="36" customBuiltin="1"/>
    <cellStyle name="60% - Isticanje3" xfId="29" builtinId="40" customBuiltin="1"/>
    <cellStyle name="60% - Isticanje4" xfId="33" builtinId="44" customBuiltin="1"/>
    <cellStyle name="60% - Isticanje5" xfId="37" builtinId="48" customBuiltin="1"/>
    <cellStyle name="60% - Isticanje6" xfId="41" builtinId="52" customBuiltin="1"/>
    <cellStyle name="Bilješka" xfId="15" builtinId="10" customBuiltin="1"/>
    <cellStyle name="Dobro" xfId="6" builtinId="26" customBuiltin="1"/>
    <cellStyle name="Isticanje1" xfId="18" builtinId="29" customBuiltin="1"/>
    <cellStyle name="Isticanje2" xfId="22" builtinId="33" customBuiltin="1"/>
    <cellStyle name="Isticanje3" xfId="26" builtinId="37" customBuiltin="1"/>
    <cellStyle name="Isticanje4" xfId="30" builtinId="41" customBuiltin="1"/>
    <cellStyle name="Isticanje5" xfId="34" builtinId="45" customBuiltin="1"/>
    <cellStyle name="Isticanje6" xfId="38" builtinId="49" customBuiltin="1"/>
    <cellStyle name="Izlaz" xfId="10" builtinId="21" customBuiltin="1"/>
    <cellStyle name="Izračun" xfId="11" builtinId="22" customBuiltin="1"/>
    <cellStyle name="Loše" xfId="7" builtinId="27" customBuiltin="1"/>
    <cellStyle name="Naslov" xfId="1" builtinId="15" customBuiltin="1"/>
    <cellStyle name="Naslov 1" xfId="2" builtinId="16" customBuiltin="1"/>
    <cellStyle name="Naslov 2" xfId="3" builtinId="17" customBuiltin="1"/>
    <cellStyle name="Naslov 3" xfId="4" builtinId="18" customBuiltin="1"/>
    <cellStyle name="Naslov 4" xfId="5" builtinId="19" customBuiltin="1"/>
    <cellStyle name="Neutralno" xfId="8" builtinId="28" customBuiltin="1"/>
    <cellStyle name="Normalno" xfId="0" builtinId="0"/>
    <cellStyle name="Normalno 2" xfId="42" xr:uid="{00000000-0005-0000-0000-000024000000}"/>
    <cellStyle name="Povezana ćelija" xfId="12" builtinId="24" customBuiltin="1"/>
    <cellStyle name="Provjera ćelije" xfId="13" builtinId="23" customBuiltin="1"/>
    <cellStyle name="Tekst objašnjenja" xfId="16" builtinId="53" customBuiltin="1"/>
    <cellStyle name="Tekst upozorenja" xfId="14" builtinId="11" customBuiltin="1"/>
    <cellStyle name="Ukupni zbroj" xfId="17" builtinId="25" customBuiltin="1"/>
    <cellStyle name="Unos" xfId="9" builtinId="20"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355600</xdr:colOff>
      <xdr:row>274</xdr:row>
      <xdr:rowOff>1444</xdr:rowOff>
    </xdr:from>
    <xdr:ext cx="184731" cy="264560"/>
    <xdr:sp macro="" textlink="">
      <xdr:nvSpPr>
        <xdr:cNvPr id="2" name="TextBox 2">
          <a:extLst>
            <a:ext uri="{FF2B5EF4-FFF2-40B4-BE49-F238E27FC236}">
              <a16:creationId xmlns:a16="http://schemas.microsoft.com/office/drawing/2014/main" id="{7C3E18DA-053E-474F-B95A-FA963DA03A4C}"/>
            </a:ext>
          </a:extLst>
        </xdr:cNvPr>
        <xdr:cNvSpPr txBox="1"/>
      </xdr:nvSpPr>
      <xdr:spPr>
        <a:xfrm>
          <a:off x="3403600" y="521984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hr-HR"/>
        </a:p>
      </xdr:txBody>
    </xdr:sp>
    <xdr:clientData/>
  </xdr:oneCellAnchor>
  <xdr:twoCellAnchor>
    <xdr:from>
      <xdr:col>2</xdr:col>
      <xdr:colOff>0</xdr:colOff>
      <xdr:row>320</xdr:row>
      <xdr:rowOff>76200</xdr:rowOff>
    </xdr:from>
    <xdr:to>
      <xdr:col>2</xdr:col>
      <xdr:colOff>0</xdr:colOff>
      <xdr:row>326</xdr:row>
      <xdr:rowOff>0</xdr:rowOff>
    </xdr:to>
    <xdr:pic>
      <xdr:nvPicPr>
        <xdr:cNvPr id="3" name="Slika 7" descr="BOJAN_pecat_novi">
          <a:extLst>
            <a:ext uri="{FF2B5EF4-FFF2-40B4-BE49-F238E27FC236}">
              <a16:creationId xmlns:a16="http://schemas.microsoft.com/office/drawing/2014/main" id="{2945D8B1-7662-487C-B0ED-BFBF45D42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120000">
          <a:off x="1524000" y="61036200"/>
          <a:ext cx="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355600</xdr:colOff>
      <xdr:row>155</xdr:row>
      <xdr:rowOff>1444</xdr:rowOff>
    </xdr:from>
    <xdr:ext cx="184731" cy="264560"/>
    <xdr:sp macro="" textlink="">
      <xdr:nvSpPr>
        <xdr:cNvPr id="2" name="TextBox 2">
          <a:extLst>
            <a:ext uri="{FF2B5EF4-FFF2-40B4-BE49-F238E27FC236}">
              <a16:creationId xmlns:a16="http://schemas.microsoft.com/office/drawing/2014/main" id="{14B4A66A-A6F8-423F-86A9-18BA038D7C77}"/>
            </a:ext>
          </a:extLst>
        </xdr:cNvPr>
        <xdr:cNvSpPr txBox="1"/>
      </xdr:nvSpPr>
      <xdr:spPr>
        <a:xfrm>
          <a:off x="3403600" y="295289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hr-HR"/>
        </a:p>
      </xdr:txBody>
    </xdr:sp>
    <xdr:clientData/>
  </xdr:oneCellAnchor>
  <xdr:twoCellAnchor>
    <xdr:from>
      <xdr:col>2</xdr:col>
      <xdr:colOff>0</xdr:colOff>
      <xdr:row>199</xdr:row>
      <xdr:rowOff>76200</xdr:rowOff>
    </xdr:from>
    <xdr:to>
      <xdr:col>2</xdr:col>
      <xdr:colOff>0</xdr:colOff>
      <xdr:row>205</xdr:row>
      <xdr:rowOff>0</xdr:rowOff>
    </xdr:to>
    <xdr:pic>
      <xdr:nvPicPr>
        <xdr:cNvPr id="3" name="Slika 7" descr="BOJAN_pecat_novi">
          <a:extLst>
            <a:ext uri="{FF2B5EF4-FFF2-40B4-BE49-F238E27FC236}">
              <a16:creationId xmlns:a16="http://schemas.microsoft.com/office/drawing/2014/main" id="{79753D96-1274-46CD-B031-4773C5078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120000">
          <a:off x="1524000" y="37985700"/>
          <a:ext cx="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68"/>
  <sheetViews>
    <sheetView showZeros="0" tabSelected="1" view="pageBreakPreview" topLeftCell="A67" zoomScaleSheetLayoutView="100" workbookViewId="0">
      <selection activeCell="R838" sqref="R838"/>
    </sheetView>
  </sheetViews>
  <sheetFormatPr defaultRowHeight="15"/>
  <cols>
    <col min="1" max="1" width="5.5703125" style="4" customWidth="1"/>
    <col min="4" max="4" width="8.28515625" customWidth="1"/>
    <col min="5" max="5" width="11.7109375" customWidth="1"/>
    <col min="7" max="7" width="11.42578125" style="1" customWidth="1"/>
    <col min="8" max="8" width="10" style="1" customWidth="1"/>
    <col min="9" max="9" width="13.140625" style="1" bestFit="1" customWidth="1"/>
    <col min="10" max="10" width="10.7109375" customWidth="1"/>
    <col min="13" max="13" width="9.85546875" customWidth="1"/>
    <col min="16" max="16" width="10.42578125" customWidth="1"/>
    <col min="17" max="17" width="2.28515625" customWidth="1"/>
    <col min="18" max="18" width="7.140625" customWidth="1"/>
    <col min="21" max="21" width="10.140625" bestFit="1" customWidth="1"/>
  </cols>
  <sheetData>
    <row r="1" spans="2:9">
      <c r="E1" s="6" t="s">
        <v>133</v>
      </c>
    </row>
    <row r="3" spans="2:9" ht="18.75">
      <c r="B3" s="256" t="s">
        <v>19</v>
      </c>
      <c r="C3" s="256"/>
      <c r="D3" s="256"/>
      <c r="E3" s="256"/>
      <c r="F3" s="256"/>
      <c r="G3" s="256"/>
      <c r="H3" s="256"/>
      <c r="I3" s="256"/>
    </row>
    <row r="4" spans="2:9" ht="18.75">
      <c r="B4" s="256" t="s">
        <v>20</v>
      </c>
      <c r="C4" s="256"/>
      <c r="D4" s="256"/>
      <c r="E4" s="256"/>
      <c r="F4" s="256"/>
      <c r="G4" s="256"/>
      <c r="H4" s="256"/>
      <c r="I4" s="256"/>
    </row>
    <row r="5" spans="2:9" ht="18.75">
      <c r="B5" s="7"/>
      <c r="C5" s="7"/>
      <c r="D5" s="7"/>
      <c r="E5" s="7"/>
      <c r="F5" s="8"/>
      <c r="G5" s="9"/>
      <c r="H5" s="9"/>
      <c r="I5" s="9"/>
    </row>
    <row r="6" spans="2:9" ht="18.75">
      <c r="B6" s="7"/>
      <c r="C6" s="7"/>
      <c r="D6" s="7"/>
      <c r="E6" s="7"/>
      <c r="F6" s="8"/>
      <c r="G6" s="9"/>
      <c r="H6" s="9"/>
      <c r="I6" s="9"/>
    </row>
    <row r="7" spans="2:9" ht="18.75">
      <c r="B7" s="7"/>
      <c r="C7" s="7"/>
      <c r="D7" s="7"/>
      <c r="E7" s="7"/>
      <c r="F7" s="8"/>
      <c r="G7" s="9"/>
      <c r="H7" s="9"/>
      <c r="I7" s="9"/>
    </row>
    <row r="8" spans="2:9" ht="18.75">
      <c r="B8" s="7"/>
      <c r="C8" s="7"/>
      <c r="D8" s="7"/>
      <c r="E8" s="7"/>
      <c r="F8" s="8"/>
      <c r="G8" s="9"/>
      <c r="H8" s="9"/>
      <c r="I8" s="9"/>
    </row>
    <row r="9" spans="2:9" ht="18.75">
      <c r="B9" s="7"/>
      <c r="C9" s="7"/>
      <c r="D9" s="7"/>
      <c r="E9" s="7"/>
      <c r="F9" s="8"/>
      <c r="G9" s="9"/>
      <c r="H9" s="9"/>
      <c r="I9" s="9"/>
    </row>
    <row r="10" spans="2:9" ht="25.5" customHeight="1">
      <c r="B10" s="7"/>
      <c r="C10" s="261" t="s">
        <v>54</v>
      </c>
      <c r="D10" s="261"/>
      <c r="E10" s="7"/>
      <c r="F10" s="8"/>
      <c r="G10" s="9"/>
      <c r="H10" s="9"/>
      <c r="I10" s="9"/>
    </row>
    <row r="11" spans="2:9" ht="41.25" customHeight="1">
      <c r="B11" s="7"/>
      <c r="C11" s="260" t="s">
        <v>55</v>
      </c>
      <c r="D11" s="260"/>
      <c r="E11" s="260"/>
      <c r="F11" s="260"/>
      <c r="G11" s="260"/>
      <c r="H11" s="260"/>
      <c r="I11" s="260"/>
    </row>
    <row r="12" spans="2:9" ht="41.25" customHeight="1">
      <c r="B12" s="7"/>
      <c r="C12" s="260"/>
      <c r="D12" s="260"/>
      <c r="E12" s="260"/>
      <c r="F12" s="260"/>
      <c r="G12" s="260"/>
      <c r="H12" s="260"/>
      <c r="I12" s="260"/>
    </row>
    <row r="13" spans="2:9" ht="41.25" customHeight="1">
      <c r="B13" s="7"/>
      <c r="C13" s="10"/>
      <c r="D13" s="10"/>
      <c r="E13" s="10"/>
      <c r="F13" s="10"/>
      <c r="G13" s="10"/>
      <c r="H13" s="10"/>
      <c r="I13" s="10"/>
    </row>
    <row r="14" spans="2:9" ht="15.95" customHeight="1">
      <c r="B14" s="7"/>
      <c r="C14" s="10"/>
      <c r="D14" s="10"/>
      <c r="E14" s="10"/>
      <c r="F14" s="10"/>
      <c r="G14" s="10"/>
      <c r="H14" s="10"/>
      <c r="I14" s="10"/>
    </row>
    <row r="15" spans="2:9" ht="15.95" customHeight="1">
      <c r="B15" s="7"/>
      <c r="C15" s="10"/>
      <c r="D15" s="10"/>
      <c r="E15" s="10"/>
      <c r="F15" s="10"/>
      <c r="G15" s="10"/>
      <c r="H15" s="10"/>
      <c r="I15" s="10"/>
    </row>
    <row r="16" spans="2:9" ht="15.95" customHeight="1">
      <c r="B16" s="7"/>
      <c r="C16" s="10"/>
      <c r="D16" s="10"/>
      <c r="E16" s="10"/>
      <c r="F16" s="10"/>
      <c r="G16" s="10"/>
      <c r="H16" s="10"/>
      <c r="I16" s="10"/>
    </row>
    <row r="17" spans="1:9" ht="15.75" customHeight="1">
      <c r="B17" s="258" t="s">
        <v>36</v>
      </c>
      <c r="C17" s="258"/>
      <c r="D17" s="258"/>
      <c r="E17" s="258"/>
      <c r="F17" s="258"/>
      <c r="G17" s="258"/>
      <c r="H17" s="13"/>
    </row>
    <row r="18" spans="1:9" ht="15" customHeight="1">
      <c r="D18" s="1"/>
      <c r="F18" s="11"/>
    </row>
    <row r="19" spans="1:9">
      <c r="E19" s="1"/>
      <c r="G19" s="11" t="s">
        <v>37</v>
      </c>
      <c r="I19" s="11" t="s">
        <v>37</v>
      </c>
    </row>
    <row r="20" spans="1:9" ht="15" customHeight="1">
      <c r="E20" s="1"/>
      <c r="G20" s="11" t="s">
        <v>38</v>
      </c>
      <c r="I20" s="11" t="s">
        <v>38</v>
      </c>
    </row>
    <row r="21" spans="1:9">
      <c r="E21" s="1"/>
      <c r="G21" s="11" t="s">
        <v>221</v>
      </c>
      <c r="I21" s="11" t="s">
        <v>40</v>
      </c>
    </row>
    <row r="22" spans="1:9" ht="15" customHeight="1">
      <c r="E22" s="1"/>
    </row>
    <row r="23" spans="1:9" ht="15" customHeight="1">
      <c r="A23" s="14" t="s">
        <v>10</v>
      </c>
      <c r="B23" s="6" t="str">
        <f>D49</f>
        <v>MO IVANEC</v>
      </c>
      <c r="C23" s="6"/>
      <c r="D23" s="6"/>
      <c r="E23" s="6"/>
      <c r="F23" s="6"/>
      <c r="G23" s="5">
        <f>I23/1.25</f>
        <v>0</v>
      </c>
      <c r="I23" s="15">
        <f>SUM(I141)</f>
        <v>0</v>
      </c>
    </row>
    <row r="24" spans="1:9">
      <c r="A24" s="14" t="s">
        <v>27</v>
      </c>
      <c r="B24" s="6" t="str">
        <f>C144</f>
        <v>MO Ivanečki Vrhovec</v>
      </c>
      <c r="C24" s="6"/>
      <c r="D24" s="6"/>
      <c r="E24" s="6"/>
      <c r="F24" s="6"/>
      <c r="G24" s="5">
        <f t="shared" ref="G24:G34" si="0">I24/1.25</f>
        <v>0</v>
      </c>
      <c r="I24" s="15">
        <f>I171</f>
        <v>0</v>
      </c>
    </row>
    <row r="25" spans="1:9" ht="15" customHeight="1">
      <c r="A25" s="14" t="s">
        <v>29</v>
      </c>
      <c r="B25" s="6" t="str">
        <f>C174</f>
        <v>MO Margečan</v>
      </c>
      <c r="C25" s="6"/>
      <c r="D25" s="6"/>
      <c r="E25" s="6"/>
      <c r="F25" s="6"/>
      <c r="G25" s="5">
        <f t="shared" si="0"/>
        <v>0</v>
      </c>
      <c r="I25" s="15">
        <f>I196</f>
        <v>0</v>
      </c>
    </row>
    <row r="26" spans="1:9" ht="15" customHeight="1">
      <c r="A26" s="14" t="s">
        <v>30</v>
      </c>
      <c r="B26" s="6" t="str">
        <f>C199</f>
        <v>MO PRIGOREC</v>
      </c>
      <c r="C26" s="6"/>
      <c r="D26" s="6"/>
      <c r="E26" s="6"/>
      <c r="F26" s="6"/>
      <c r="G26" s="5">
        <f t="shared" si="0"/>
        <v>0</v>
      </c>
      <c r="I26" s="15">
        <f>I280</f>
        <v>0</v>
      </c>
    </row>
    <row r="27" spans="1:9" ht="15" customHeight="1">
      <c r="A27" s="14" t="s">
        <v>31</v>
      </c>
      <c r="B27" s="6" t="str">
        <f>C283</f>
        <v>MO Radovan</v>
      </c>
      <c r="C27" s="6"/>
      <c r="D27" s="6"/>
      <c r="E27" s="6"/>
      <c r="F27" s="6"/>
      <c r="G27" s="5">
        <f t="shared" si="0"/>
        <v>0</v>
      </c>
      <c r="H27" s="5"/>
      <c r="I27" s="15">
        <f>I366</f>
        <v>0</v>
      </c>
    </row>
    <row r="28" spans="1:9" ht="15" customHeight="1">
      <c r="A28" s="14" t="s">
        <v>178</v>
      </c>
      <c r="B28" s="6" t="str">
        <f>C400</f>
        <v>MO Cerje Tužno</v>
      </c>
      <c r="C28" s="6"/>
      <c r="D28" s="6"/>
      <c r="E28" s="6"/>
      <c r="F28" s="6"/>
      <c r="G28" s="5">
        <f t="shared" si="0"/>
        <v>0</v>
      </c>
      <c r="H28" s="5"/>
      <c r="I28" s="15">
        <f>I442</f>
        <v>0</v>
      </c>
    </row>
    <row r="29" spans="1:9" ht="15" customHeight="1">
      <c r="A29" s="14" t="s">
        <v>179</v>
      </c>
      <c r="B29" s="6" t="str">
        <f>C445</f>
        <v>MO LUKAVEC</v>
      </c>
      <c r="C29" s="6"/>
      <c r="D29" s="6"/>
      <c r="E29" s="6"/>
      <c r="F29" s="6"/>
      <c r="G29" s="5">
        <f t="shared" si="0"/>
        <v>0</v>
      </c>
      <c r="H29" s="5"/>
      <c r="I29" s="15">
        <f>I503</f>
        <v>0</v>
      </c>
    </row>
    <row r="30" spans="1:9">
      <c r="A30" s="14" t="s">
        <v>184</v>
      </c>
      <c r="B30" s="6" t="str">
        <f>D505</f>
        <v>MO Gačice</v>
      </c>
      <c r="E30" s="1"/>
      <c r="F30" s="16"/>
      <c r="G30" s="5">
        <f t="shared" si="0"/>
        <v>0</v>
      </c>
      <c r="I30" s="15">
        <f>I598</f>
        <v>0</v>
      </c>
    </row>
    <row r="31" spans="1:9">
      <c r="A31" s="14" t="s">
        <v>180</v>
      </c>
      <c r="B31" s="6" t="str">
        <f>D600</f>
        <v>MO Stažnjevec</v>
      </c>
      <c r="E31" s="1"/>
      <c r="G31" s="5">
        <f t="shared" si="0"/>
        <v>0</v>
      </c>
      <c r="I31" s="15">
        <f>I628</f>
        <v>0</v>
      </c>
    </row>
    <row r="32" spans="1:9">
      <c r="A32" s="14" t="s">
        <v>181</v>
      </c>
      <c r="B32" s="6" t="str">
        <f>C629</f>
        <v>MO Horvatsko</v>
      </c>
      <c r="E32" s="1"/>
      <c r="G32" s="5">
        <f t="shared" si="0"/>
        <v>0</v>
      </c>
      <c r="I32" s="15">
        <f>I685</f>
        <v>0</v>
      </c>
    </row>
    <row r="33" spans="1:9">
      <c r="A33" s="14" t="s">
        <v>182</v>
      </c>
      <c r="B33" s="6" t="str">
        <f>C687</f>
        <v>MO Ribić Breg</v>
      </c>
      <c r="E33" s="1"/>
      <c r="G33" s="5">
        <f t="shared" si="0"/>
        <v>0</v>
      </c>
      <c r="I33" s="15">
        <f>I715</f>
        <v>0</v>
      </c>
    </row>
    <row r="34" spans="1:9">
      <c r="A34" s="14" t="s">
        <v>183</v>
      </c>
      <c r="B34" s="6" t="str">
        <f>C717</f>
        <v>MO Jerovec</v>
      </c>
      <c r="E34" s="1"/>
      <c r="G34" s="5">
        <f t="shared" si="0"/>
        <v>0</v>
      </c>
      <c r="I34" s="15">
        <f>I810</f>
        <v>0</v>
      </c>
    </row>
    <row r="35" spans="1:9">
      <c r="B35" s="1"/>
      <c r="E35" s="1"/>
    </row>
    <row r="36" spans="1:9" ht="15" customHeight="1" thickBot="1">
      <c r="B36" s="2"/>
      <c r="C36" s="2"/>
      <c r="D36" s="2"/>
      <c r="E36" s="2" t="s">
        <v>39</v>
      </c>
      <c r="F36" s="2"/>
      <c r="G36" s="12">
        <f>SUM(G23:G34)</f>
        <v>0</v>
      </c>
      <c r="H36" s="3"/>
      <c r="I36" s="23">
        <f>SUM(I23:I34)</f>
        <v>0</v>
      </c>
    </row>
    <row r="37" spans="1:9" ht="15" customHeight="1">
      <c r="H37" s="264"/>
      <c r="I37" s="264"/>
    </row>
    <row r="39" spans="1:9">
      <c r="G39" s="267"/>
      <c r="H39" s="267"/>
      <c r="I39" s="17"/>
    </row>
    <row r="40" spans="1:9" ht="15" customHeight="1">
      <c r="B40" s="268" t="s">
        <v>220</v>
      </c>
      <c r="C40" s="268"/>
      <c r="D40" s="268"/>
      <c r="E40" s="268"/>
      <c r="F40" s="268"/>
      <c r="G40" s="268"/>
      <c r="H40" s="268"/>
      <c r="I40" s="268"/>
    </row>
    <row r="41" spans="1:9">
      <c r="B41" s="6" t="s">
        <v>573</v>
      </c>
      <c r="C41" s="6"/>
      <c r="D41" s="6"/>
      <c r="E41" s="6"/>
      <c r="F41" s="6"/>
      <c r="G41" s="5"/>
      <c r="H41" s="5"/>
      <c r="I41" s="5"/>
    </row>
    <row r="42" spans="1:9">
      <c r="B42" s="6" t="s">
        <v>572</v>
      </c>
      <c r="C42" s="6"/>
      <c r="D42" s="6"/>
      <c r="E42" s="6"/>
      <c r="F42" s="6"/>
      <c r="G42" s="5">
        <f>I42/1.25</f>
        <v>0</v>
      </c>
      <c r="H42" s="5"/>
      <c r="I42" s="5">
        <f>'Lj. Gaja cesta troškovnik 2'!G297</f>
        <v>0</v>
      </c>
    </row>
    <row r="43" spans="1:9">
      <c r="B43" s="6" t="s">
        <v>571</v>
      </c>
      <c r="C43" s="6"/>
      <c r="D43" s="6"/>
      <c r="E43" s="6"/>
      <c r="F43" s="6"/>
      <c r="G43" s="5">
        <f>I43/1.25</f>
        <v>0</v>
      </c>
      <c r="H43" s="5"/>
      <c r="I43" s="5">
        <f>'LJ. Gaja parkiralište trošk 3'!G176</f>
        <v>0</v>
      </c>
    </row>
    <row r="45" spans="1:9">
      <c r="A45" s="19"/>
      <c r="B45" s="20"/>
      <c r="C45" s="20"/>
      <c r="D45" s="20"/>
      <c r="E45" s="265" t="s">
        <v>568</v>
      </c>
      <c r="F45" s="266"/>
      <c r="G45" s="22">
        <f>G43+G42+G36</f>
        <v>0</v>
      </c>
      <c r="H45" s="21"/>
      <c r="I45" s="22">
        <f>SUM(I36,I42:I43)</f>
        <v>0</v>
      </c>
    </row>
    <row r="47" spans="1:9" ht="15.95" customHeight="1">
      <c r="B47" s="7"/>
      <c r="C47" s="10"/>
      <c r="D47" s="10"/>
      <c r="E47" s="10"/>
      <c r="F47" s="10"/>
      <c r="G47" s="10"/>
      <c r="H47" s="10"/>
      <c r="I47" s="10"/>
    </row>
    <row r="48" spans="1:9" ht="18.75">
      <c r="B48" s="7"/>
      <c r="C48" s="7"/>
      <c r="D48" s="7"/>
      <c r="E48" s="7"/>
      <c r="F48" s="8"/>
      <c r="G48" s="9"/>
      <c r="H48" s="9"/>
      <c r="I48" s="9"/>
    </row>
    <row r="49" spans="1:9" ht="18.75">
      <c r="B49" s="7"/>
      <c r="C49" s="7"/>
      <c r="D49" s="256" t="s">
        <v>21</v>
      </c>
      <c r="E49" s="259"/>
      <c r="F49" s="259"/>
      <c r="G49" s="259"/>
      <c r="H49" s="9"/>
      <c r="I49" s="9"/>
    </row>
    <row r="51" spans="1:9" ht="15.75">
      <c r="A51" s="228"/>
      <c r="B51" s="229" t="s">
        <v>62</v>
      </c>
      <c r="D51" s="1"/>
    </row>
    <row r="52" spans="1:9">
      <c r="B52" t="s">
        <v>64</v>
      </c>
      <c r="D52" s="1"/>
    </row>
    <row r="53" spans="1:9">
      <c r="B53" s="230"/>
      <c r="D53" s="1"/>
    </row>
    <row r="54" spans="1:9" ht="30">
      <c r="D54" s="1"/>
      <c r="F54" s="231" t="s">
        <v>12</v>
      </c>
      <c r="G54" s="232" t="s">
        <v>11</v>
      </c>
      <c r="H54" s="232" t="s">
        <v>13</v>
      </c>
      <c r="I54" s="232" t="s">
        <v>16</v>
      </c>
    </row>
    <row r="55" spans="1:9" ht="31.5" customHeight="1">
      <c r="A55" s="4" t="s">
        <v>0</v>
      </c>
      <c r="B55" s="253" t="s">
        <v>18</v>
      </c>
      <c r="C55" s="253"/>
      <c r="D55" s="253"/>
      <c r="E55" s="253"/>
      <c r="F55" s="233" t="s">
        <v>8</v>
      </c>
      <c r="G55" s="1">
        <v>208</v>
      </c>
      <c r="I55" s="1">
        <f t="shared" ref="I55:I61" si="1">G55*H55</f>
        <v>0</v>
      </c>
    </row>
    <row r="56" spans="1:9" ht="45.75" customHeight="1">
      <c r="A56" s="4" t="s">
        <v>2</v>
      </c>
      <c r="B56" s="253" t="s">
        <v>61</v>
      </c>
      <c r="C56" s="253"/>
      <c r="D56" s="253"/>
      <c r="E56" s="253"/>
      <c r="F56" s="233" t="s">
        <v>8</v>
      </c>
      <c r="G56" s="1">
        <v>208</v>
      </c>
      <c r="I56" s="1">
        <f t="shared" si="1"/>
        <v>0</v>
      </c>
    </row>
    <row r="57" spans="1:9" ht="47.25" customHeight="1">
      <c r="A57" s="4" t="s">
        <v>4</v>
      </c>
      <c r="B57" s="253" t="s">
        <v>60</v>
      </c>
      <c r="C57" s="253"/>
      <c r="D57" s="253"/>
      <c r="E57" s="253"/>
      <c r="F57" s="233" t="s">
        <v>3</v>
      </c>
      <c r="G57" s="1">
        <v>300</v>
      </c>
      <c r="I57" s="1">
        <f t="shared" si="1"/>
        <v>0</v>
      </c>
    </row>
    <row r="58" spans="1:9" ht="45.75" customHeight="1">
      <c r="A58" s="4" t="s">
        <v>5</v>
      </c>
      <c r="B58" s="253" t="s">
        <v>14</v>
      </c>
      <c r="C58" s="253"/>
      <c r="D58" s="253"/>
      <c r="E58" s="253"/>
      <c r="F58" s="11" t="s">
        <v>1</v>
      </c>
      <c r="G58" s="1">
        <v>184</v>
      </c>
      <c r="I58" s="1">
        <f t="shared" si="1"/>
        <v>0</v>
      </c>
    </row>
    <row r="59" spans="1:9" ht="35.25" customHeight="1">
      <c r="A59" s="4" t="s">
        <v>6</v>
      </c>
      <c r="B59" s="253" t="s">
        <v>51</v>
      </c>
      <c r="C59" s="253"/>
      <c r="D59" s="253"/>
      <c r="E59" s="253"/>
      <c r="F59" s="233" t="s">
        <v>25</v>
      </c>
      <c r="G59" s="1">
        <v>2</v>
      </c>
      <c r="I59" s="1">
        <f t="shared" si="1"/>
        <v>0</v>
      </c>
    </row>
    <row r="60" spans="1:9" ht="29.25" customHeight="1">
      <c r="A60" s="4" t="s">
        <v>26</v>
      </c>
      <c r="B60" s="253" t="s">
        <v>63</v>
      </c>
      <c r="C60" s="253"/>
      <c r="D60" s="253"/>
      <c r="E60" s="253"/>
      <c r="F60" s="233" t="s">
        <v>41</v>
      </c>
      <c r="G60" s="1">
        <v>12</v>
      </c>
      <c r="I60" s="1">
        <f t="shared" si="1"/>
        <v>0</v>
      </c>
    </row>
    <row r="61" spans="1:9" ht="15" customHeight="1">
      <c r="A61" s="4" t="s">
        <v>28</v>
      </c>
      <c r="B61" s="253" t="s">
        <v>42</v>
      </c>
      <c r="C61" s="253"/>
      <c r="D61" s="253"/>
      <c r="E61" s="253"/>
      <c r="F61" s="233" t="s">
        <v>41</v>
      </c>
      <c r="G61" s="1">
        <v>2</v>
      </c>
      <c r="I61" s="1">
        <f t="shared" si="1"/>
        <v>0</v>
      </c>
    </row>
    <row r="62" spans="1:9">
      <c r="D62" s="1"/>
      <c r="F62" s="11"/>
    </row>
    <row r="63" spans="1:9">
      <c r="D63" s="1"/>
    </row>
    <row r="64" spans="1:9">
      <c r="A64" s="234"/>
      <c r="B64" s="235"/>
      <c r="C64" s="235" t="s">
        <v>7</v>
      </c>
      <c r="D64" s="236"/>
      <c r="E64" s="235"/>
      <c r="F64" s="235"/>
      <c r="G64" s="236"/>
      <c r="H64" s="236"/>
      <c r="I64" s="236">
        <f>SUM(I55:I61)</f>
        <v>0</v>
      </c>
    </row>
    <row r="65" spans="1:9">
      <c r="A65" s="234"/>
      <c r="B65" s="235"/>
      <c r="C65" s="235" t="s">
        <v>15</v>
      </c>
      <c r="D65" s="236"/>
      <c r="E65" s="235"/>
      <c r="F65" s="235"/>
      <c r="G65" s="236"/>
      <c r="H65" s="236"/>
      <c r="I65" s="236">
        <f>0.25*I64</f>
        <v>0</v>
      </c>
    </row>
    <row r="66" spans="1:9">
      <c r="D66" s="1"/>
    </row>
    <row r="67" spans="1:9" ht="15.75" thickBot="1">
      <c r="A67" s="237"/>
      <c r="B67" s="2"/>
      <c r="C67" s="2" t="s">
        <v>9</v>
      </c>
      <c r="D67" s="3"/>
      <c r="E67" s="2"/>
      <c r="F67" s="2"/>
      <c r="G67" s="3"/>
      <c r="H67" s="3"/>
      <c r="I67" s="12">
        <f>SUM(I64:I65)</f>
        <v>0</v>
      </c>
    </row>
    <row r="68" spans="1:9">
      <c r="D68" s="1"/>
      <c r="I68" s="5"/>
    </row>
    <row r="70" spans="1:9" ht="15.75">
      <c r="A70"/>
      <c r="B70" s="229" t="s">
        <v>166</v>
      </c>
      <c r="C70" s="1"/>
      <c r="F70" s="1"/>
      <c r="G70"/>
    </row>
    <row r="71" spans="1:9">
      <c r="A71"/>
      <c r="B71" t="s">
        <v>167</v>
      </c>
      <c r="C71" s="1"/>
      <c r="F71" s="1"/>
      <c r="G71"/>
    </row>
    <row r="72" spans="1:9" ht="30" customHeight="1">
      <c r="A72"/>
      <c r="C72" s="1"/>
      <c r="F72" s="238" t="s">
        <v>12</v>
      </c>
      <c r="G72" s="232" t="s">
        <v>11</v>
      </c>
      <c r="H72" s="238" t="s">
        <v>13</v>
      </c>
      <c r="I72" s="232" t="s">
        <v>16</v>
      </c>
    </row>
    <row r="73" spans="1:9">
      <c r="A73" s="239"/>
      <c r="B73" s="239"/>
      <c r="C73" s="239"/>
      <c r="D73" s="239"/>
      <c r="F73" s="240"/>
    </row>
    <row r="74" spans="1:9" ht="46.5" customHeight="1">
      <c r="A74" s="4" t="s">
        <v>0</v>
      </c>
      <c r="B74" s="253" t="s">
        <v>168</v>
      </c>
      <c r="C74" s="253"/>
      <c r="D74" s="253"/>
      <c r="E74" s="253"/>
      <c r="F74" s="241" t="s">
        <v>8</v>
      </c>
      <c r="G74" s="1">
        <v>230</v>
      </c>
      <c r="I74" s="1">
        <f>G74*H74</f>
        <v>0</v>
      </c>
    </row>
    <row r="75" spans="1:9" ht="15" customHeight="1">
      <c r="A75"/>
      <c r="F75" s="241"/>
    </row>
    <row r="76" spans="1:9" ht="47.25" customHeight="1">
      <c r="A76" s="4" t="s">
        <v>2</v>
      </c>
      <c r="B76" s="253" t="s">
        <v>169</v>
      </c>
      <c r="C76" s="253"/>
      <c r="D76" s="253"/>
      <c r="E76" s="253"/>
      <c r="F76" s="241" t="s">
        <v>8</v>
      </c>
      <c r="G76" s="1">
        <v>255</v>
      </c>
      <c r="I76" s="1">
        <f>G76*H76</f>
        <v>0</v>
      </c>
    </row>
    <row r="77" spans="1:9" ht="15" customHeight="1">
      <c r="D77" s="1"/>
      <c r="F77" s="241"/>
      <c r="H77"/>
    </row>
    <row r="78" spans="1:9" ht="47.25" customHeight="1">
      <c r="A78" s="4" t="s">
        <v>4</v>
      </c>
      <c r="B78" s="253" t="s">
        <v>569</v>
      </c>
      <c r="C78" s="253"/>
      <c r="D78" s="253"/>
      <c r="E78" s="253"/>
      <c r="F78" s="241" t="s">
        <v>3</v>
      </c>
      <c r="G78" s="1">
        <v>488</v>
      </c>
      <c r="I78" s="1">
        <f>G78*H78</f>
        <v>0</v>
      </c>
    </row>
    <row r="79" spans="1:9" ht="15" customHeight="1">
      <c r="D79" s="1"/>
      <c r="F79" s="241"/>
    </row>
    <row r="80" spans="1:9" ht="45.75" customHeight="1">
      <c r="A80" s="4" t="s">
        <v>5</v>
      </c>
      <c r="B80" s="253" t="s">
        <v>14</v>
      </c>
      <c r="C80" s="253"/>
      <c r="D80" s="253"/>
      <c r="E80" s="253"/>
      <c r="F80" s="240" t="s">
        <v>1</v>
      </c>
      <c r="G80" s="1">
        <v>52</v>
      </c>
      <c r="I80" s="1">
        <f>G80*H80</f>
        <v>0</v>
      </c>
    </row>
    <row r="81" spans="1:9" ht="15" customHeight="1">
      <c r="A81" s="242"/>
      <c r="D81" s="1"/>
      <c r="F81" s="243"/>
    </row>
    <row r="82" spans="1:9" ht="48.75" customHeight="1">
      <c r="A82" s="242" t="s">
        <v>6</v>
      </c>
      <c r="B82" s="251" t="s">
        <v>170</v>
      </c>
      <c r="C82" s="251"/>
      <c r="D82" s="251"/>
      <c r="E82" s="251"/>
      <c r="F82" s="244" t="s">
        <v>1</v>
      </c>
      <c r="G82" s="243">
        <v>136</v>
      </c>
      <c r="H82" s="245"/>
      <c r="I82" s="243">
        <f>G82*H82</f>
        <v>0</v>
      </c>
    </row>
    <row r="83" spans="1:9" ht="15" customHeight="1">
      <c r="A83" s="242"/>
      <c r="B83" s="251" t="s">
        <v>171</v>
      </c>
      <c r="C83" s="251"/>
      <c r="D83" s="251"/>
      <c r="E83" s="251"/>
      <c r="F83" s="244"/>
      <c r="G83" s="243"/>
      <c r="H83" s="245"/>
      <c r="I83" s="243"/>
    </row>
    <row r="84" spans="1:9" ht="59.25" customHeight="1">
      <c r="A84" s="242" t="s">
        <v>26</v>
      </c>
      <c r="B84" s="251" t="s">
        <v>205</v>
      </c>
      <c r="C84" s="251"/>
      <c r="D84" s="251"/>
      <c r="E84" s="251"/>
      <c r="F84" s="244"/>
      <c r="G84" s="243"/>
      <c r="H84" s="245"/>
      <c r="I84" s="243"/>
    </row>
    <row r="85" spans="1:9" ht="15" customHeight="1">
      <c r="A85" s="242"/>
      <c r="B85" s="251" t="s">
        <v>190</v>
      </c>
      <c r="C85" s="253"/>
      <c r="D85" s="253"/>
      <c r="E85" s="246"/>
      <c r="F85" t="s">
        <v>8</v>
      </c>
      <c r="G85" s="243">
        <v>0.8</v>
      </c>
      <c r="H85" s="243"/>
      <c r="I85" s="1">
        <f>G85*H85</f>
        <v>0</v>
      </c>
    </row>
    <row r="86" spans="1:9" ht="15" customHeight="1">
      <c r="A86" s="242"/>
      <c r="B86" s="251" t="s">
        <v>206</v>
      </c>
      <c r="C86" s="253"/>
      <c r="D86" s="253"/>
      <c r="E86" s="246"/>
      <c r="F86" t="s">
        <v>195</v>
      </c>
      <c r="G86" s="243">
        <v>70</v>
      </c>
      <c r="H86" s="243"/>
      <c r="I86" s="1">
        <f>G86*H86</f>
        <v>0</v>
      </c>
    </row>
    <row r="87" spans="1:9" ht="32.25" customHeight="1">
      <c r="A87" s="242" t="s">
        <v>28</v>
      </c>
      <c r="B87" s="251" t="s">
        <v>172</v>
      </c>
      <c r="C87" s="251"/>
      <c r="D87" s="251"/>
      <c r="E87" s="251"/>
      <c r="F87" s="244" t="s">
        <v>3</v>
      </c>
      <c r="G87" s="243">
        <v>150</v>
      </c>
      <c r="H87" s="245"/>
      <c r="I87" s="243">
        <f t="shared" ref="I87:I92" si="2">G87*H87</f>
        <v>0</v>
      </c>
    </row>
    <row r="88" spans="1:9" ht="34.5" customHeight="1">
      <c r="A88" s="242" t="s">
        <v>33</v>
      </c>
      <c r="B88" s="251" t="s">
        <v>173</v>
      </c>
      <c r="C88" s="251"/>
      <c r="D88" s="251"/>
      <c r="E88" s="251"/>
      <c r="F88" s="244" t="s">
        <v>41</v>
      </c>
      <c r="G88" s="243">
        <v>62</v>
      </c>
      <c r="H88" s="245"/>
      <c r="I88" s="243">
        <f t="shared" si="2"/>
        <v>0</v>
      </c>
    </row>
    <row r="89" spans="1:9" ht="49.5" customHeight="1">
      <c r="A89" s="242" t="s">
        <v>43</v>
      </c>
      <c r="B89" s="251" t="s">
        <v>174</v>
      </c>
      <c r="C89" s="251"/>
      <c r="D89" s="251"/>
      <c r="E89" s="251"/>
      <c r="F89" s="244" t="s">
        <v>25</v>
      </c>
      <c r="G89" s="243">
        <v>3</v>
      </c>
      <c r="H89" s="245"/>
      <c r="I89" s="243">
        <f t="shared" si="2"/>
        <v>0</v>
      </c>
    </row>
    <row r="90" spans="1:9" ht="34.5" customHeight="1">
      <c r="A90" s="242" t="s">
        <v>45</v>
      </c>
      <c r="B90" s="251" t="s">
        <v>175</v>
      </c>
      <c r="C90" s="251"/>
      <c r="D90" s="251"/>
      <c r="E90" s="251"/>
      <c r="F90" s="244" t="s">
        <v>41</v>
      </c>
      <c r="G90" s="243">
        <v>60</v>
      </c>
      <c r="H90" s="245"/>
      <c r="I90" s="243">
        <f t="shared" si="2"/>
        <v>0</v>
      </c>
    </row>
    <row r="91" spans="1:9" ht="32.25" customHeight="1">
      <c r="A91" s="242" t="s">
        <v>46</v>
      </c>
      <c r="B91" s="251" t="s">
        <v>210</v>
      </c>
      <c r="C91" s="251"/>
      <c r="D91" s="251"/>
      <c r="E91" s="251"/>
      <c r="F91" s="244" t="s">
        <v>176</v>
      </c>
      <c r="G91" s="243">
        <v>1</v>
      </c>
      <c r="H91" s="245"/>
      <c r="I91" s="243">
        <f t="shared" si="2"/>
        <v>0</v>
      </c>
    </row>
    <row r="92" spans="1:9" ht="35.25" customHeight="1">
      <c r="A92" s="242" t="s">
        <v>47</v>
      </c>
      <c r="B92" s="251" t="s">
        <v>177</v>
      </c>
      <c r="C92" s="251"/>
      <c r="D92" s="251"/>
      <c r="E92" s="251"/>
      <c r="F92" s="244" t="s">
        <v>25</v>
      </c>
      <c r="G92" s="243">
        <v>2</v>
      </c>
      <c r="H92" s="245"/>
      <c r="I92" s="243">
        <f t="shared" si="2"/>
        <v>0</v>
      </c>
    </row>
    <row r="93" spans="1:9">
      <c r="A93" s="251"/>
      <c r="B93" s="251"/>
      <c r="C93" s="251"/>
      <c r="D93" s="251"/>
      <c r="E93" s="244"/>
      <c r="F93" s="243"/>
      <c r="G93" s="245"/>
      <c r="H93"/>
    </row>
    <row r="94" spans="1:9">
      <c r="A94"/>
      <c r="B94" s="235"/>
      <c r="C94" s="235" t="s">
        <v>7</v>
      </c>
      <c r="D94" s="236"/>
      <c r="E94" s="235"/>
      <c r="F94" s="235"/>
      <c r="G94" s="236"/>
      <c r="H94" s="235"/>
      <c r="I94" s="236">
        <f>SUM(I73:I92)</f>
        <v>0</v>
      </c>
    </row>
    <row r="95" spans="1:9">
      <c r="A95"/>
      <c r="B95" s="235"/>
      <c r="C95" s="235" t="s">
        <v>15</v>
      </c>
      <c r="D95" s="236"/>
      <c r="E95" s="235"/>
      <c r="F95" s="235"/>
      <c r="G95" s="236"/>
      <c r="H95" s="235"/>
      <c r="I95" s="236">
        <f>0.25*I94</f>
        <v>0</v>
      </c>
    </row>
    <row r="96" spans="1:9">
      <c r="A96"/>
      <c r="D96" s="1"/>
      <c r="H96"/>
    </row>
    <row r="97" spans="1:9" ht="15.75" thickBot="1">
      <c r="A97"/>
      <c r="B97" s="2"/>
      <c r="C97" s="2" t="s">
        <v>9</v>
      </c>
      <c r="D97" s="3"/>
      <c r="E97" s="2"/>
      <c r="F97" s="2"/>
      <c r="G97" s="3"/>
      <c r="H97" s="2"/>
      <c r="I97" s="12">
        <f>SUM(I94:I95)</f>
        <v>0</v>
      </c>
    </row>
    <row r="99" spans="1:9">
      <c r="B99" t="s">
        <v>185</v>
      </c>
      <c r="G99"/>
      <c r="H99"/>
      <c r="I99"/>
    </row>
    <row r="100" spans="1:9">
      <c r="F100" s="238"/>
      <c r="G100" s="232"/>
      <c r="H100" s="238"/>
      <c r="I100" s="232"/>
    </row>
    <row r="101" spans="1:9" ht="30">
      <c r="F101" s="238" t="s">
        <v>12</v>
      </c>
      <c r="G101" s="232" t="s">
        <v>11</v>
      </c>
      <c r="H101" s="238" t="s">
        <v>13</v>
      </c>
      <c r="I101" s="232" t="s">
        <v>16</v>
      </c>
    </row>
    <row r="102" spans="1:9" ht="35.25" customHeight="1">
      <c r="A102" s="4" t="s">
        <v>0</v>
      </c>
      <c r="B102" s="251" t="s">
        <v>186</v>
      </c>
      <c r="C102" s="251"/>
      <c r="D102" s="251"/>
      <c r="E102" s="251"/>
    </row>
    <row r="103" spans="1:9">
      <c r="F103" t="s">
        <v>8</v>
      </c>
      <c r="G103" s="1">
        <v>72</v>
      </c>
      <c r="I103" s="243">
        <f>G103*H103</f>
        <v>0</v>
      </c>
    </row>
    <row r="104" spans="1:9" ht="35.25" customHeight="1">
      <c r="A104" s="4" t="s">
        <v>2</v>
      </c>
      <c r="B104" s="251" t="s">
        <v>187</v>
      </c>
      <c r="C104" s="251"/>
      <c r="D104" s="251"/>
      <c r="E104" s="251"/>
      <c r="G104"/>
      <c r="H104"/>
    </row>
    <row r="105" spans="1:9">
      <c r="F105" t="s">
        <v>8</v>
      </c>
      <c r="G105" s="1">
        <v>16</v>
      </c>
      <c r="I105" s="243">
        <f>G105*H105</f>
        <v>0</v>
      </c>
    </row>
    <row r="106" spans="1:9" ht="48" customHeight="1">
      <c r="A106" s="4" t="s">
        <v>4</v>
      </c>
      <c r="B106" s="251" t="s">
        <v>188</v>
      </c>
      <c r="C106" s="251"/>
      <c r="D106" s="251"/>
      <c r="E106" s="251"/>
    </row>
    <row r="107" spans="1:9">
      <c r="F107" t="s">
        <v>8</v>
      </c>
      <c r="G107" s="1">
        <v>8</v>
      </c>
      <c r="I107" s="243">
        <f>G107*H107</f>
        <v>0</v>
      </c>
    </row>
    <row r="108" spans="1:9" ht="65.25" customHeight="1">
      <c r="A108" s="4" t="s">
        <v>5</v>
      </c>
      <c r="B108" s="251" t="s">
        <v>200</v>
      </c>
      <c r="C108" s="251"/>
      <c r="D108" s="251"/>
      <c r="E108" s="251"/>
      <c r="G108"/>
      <c r="H108"/>
    </row>
    <row r="109" spans="1:9">
      <c r="F109" t="s">
        <v>25</v>
      </c>
      <c r="G109" s="1">
        <v>26</v>
      </c>
      <c r="I109" s="243">
        <f>G109*H109</f>
        <v>0</v>
      </c>
    </row>
    <row r="110" spans="1:9" ht="44.25" customHeight="1">
      <c r="A110" s="4" t="s">
        <v>6</v>
      </c>
      <c r="B110" s="252" t="s">
        <v>215</v>
      </c>
      <c r="C110" s="252"/>
      <c r="D110" s="252"/>
      <c r="E110" s="252"/>
      <c r="I110" s="243"/>
    </row>
    <row r="111" spans="1:9">
      <c r="F111" t="s">
        <v>41</v>
      </c>
      <c r="G111" s="1">
        <v>36</v>
      </c>
      <c r="I111" s="243">
        <f>G111*H111</f>
        <v>0</v>
      </c>
    </row>
    <row r="112" spans="1:9" ht="33" customHeight="1">
      <c r="A112" s="4" t="s">
        <v>26</v>
      </c>
      <c r="B112" s="251" t="s">
        <v>189</v>
      </c>
      <c r="C112" s="251"/>
      <c r="D112" s="251"/>
      <c r="E112" s="251"/>
    </row>
    <row r="113" spans="1:9">
      <c r="B113" t="s">
        <v>190</v>
      </c>
      <c r="F113" t="s">
        <v>8</v>
      </c>
      <c r="G113" s="1">
        <v>26</v>
      </c>
      <c r="I113" s="243">
        <f>G113*H113</f>
        <v>0</v>
      </c>
    </row>
    <row r="114" spans="1:9">
      <c r="B114" t="s">
        <v>191</v>
      </c>
    </row>
    <row r="116" spans="1:9">
      <c r="A116" s="4" t="s">
        <v>28</v>
      </c>
      <c r="B116" t="s">
        <v>192</v>
      </c>
    </row>
    <row r="117" spans="1:9">
      <c r="B117" t="s">
        <v>190</v>
      </c>
      <c r="F117" t="s">
        <v>8</v>
      </c>
      <c r="G117" s="1">
        <v>11</v>
      </c>
      <c r="I117" s="243">
        <f>G117*H117</f>
        <v>0</v>
      </c>
    </row>
    <row r="118" spans="1:9">
      <c r="B118" t="s">
        <v>193</v>
      </c>
      <c r="F118" t="s">
        <v>3</v>
      </c>
      <c r="G118" s="1">
        <v>86</v>
      </c>
      <c r="I118" s="243">
        <f>G118*H118</f>
        <v>0</v>
      </c>
    </row>
    <row r="119" spans="1:9">
      <c r="B119" t="s">
        <v>191</v>
      </c>
    </row>
    <row r="121" spans="1:9" ht="39" customHeight="1">
      <c r="A121" s="4" t="s">
        <v>33</v>
      </c>
      <c r="B121" s="251" t="s">
        <v>194</v>
      </c>
      <c r="C121" s="251"/>
      <c r="D121" s="251"/>
      <c r="E121" s="251"/>
      <c r="G121"/>
      <c r="H121"/>
    </row>
    <row r="122" spans="1:9">
      <c r="F122" t="s">
        <v>176</v>
      </c>
      <c r="G122" s="1">
        <v>2</v>
      </c>
      <c r="I122" s="243">
        <f>G122*H122</f>
        <v>0</v>
      </c>
    </row>
    <row r="123" spans="1:9" ht="91.5" customHeight="1">
      <c r="A123" s="4" t="s">
        <v>43</v>
      </c>
      <c r="B123" s="251" t="s">
        <v>196</v>
      </c>
      <c r="C123" s="251"/>
      <c r="D123" s="251"/>
      <c r="E123" s="251"/>
    </row>
    <row r="124" spans="1:9">
      <c r="F124" t="s">
        <v>195</v>
      </c>
      <c r="G124" s="1">
        <v>1800</v>
      </c>
      <c r="I124" s="243">
        <f>G124*H124</f>
        <v>0</v>
      </c>
    </row>
    <row r="125" spans="1:9" ht="32.25" customHeight="1">
      <c r="A125" s="4" t="s">
        <v>45</v>
      </c>
      <c r="B125" s="251" t="s">
        <v>197</v>
      </c>
      <c r="C125" s="251"/>
      <c r="D125" s="251"/>
      <c r="E125" s="251"/>
      <c r="G125"/>
      <c r="H125"/>
      <c r="I125"/>
    </row>
    <row r="126" spans="1:9">
      <c r="F126" t="s">
        <v>41</v>
      </c>
      <c r="G126" s="1">
        <v>36</v>
      </c>
      <c r="I126" s="243">
        <f>G126*H126</f>
        <v>0</v>
      </c>
    </row>
    <row r="127" spans="1:9" ht="19.5" customHeight="1">
      <c r="A127" s="4" t="s">
        <v>46</v>
      </c>
      <c r="B127" s="251" t="s">
        <v>214</v>
      </c>
      <c r="C127" s="251"/>
      <c r="D127" s="251"/>
      <c r="E127" s="251"/>
    </row>
    <row r="128" spans="1:9">
      <c r="F128" t="s">
        <v>41</v>
      </c>
      <c r="G128" s="1">
        <v>38</v>
      </c>
      <c r="I128" s="243">
        <f>G128*H128</f>
        <v>0</v>
      </c>
    </row>
    <row r="129" spans="1:9" ht="32.25" customHeight="1">
      <c r="A129" s="4" t="s">
        <v>47</v>
      </c>
      <c r="B129" s="251" t="s">
        <v>44</v>
      </c>
      <c r="C129" s="251"/>
      <c r="D129" s="251"/>
      <c r="E129" s="251"/>
    </row>
    <row r="130" spans="1:9">
      <c r="F130" t="s">
        <v>8</v>
      </c>
      <c r="G130" s="1">
        <v>6</v>
      </c>
      <c r="I130" s="243">
        <f>G130*H130</f>
        <v>0</v>
      </c>
    </row>
    <row r="131" spans="1:9" ht="33" customHeight="1">
      <c r="A131" s="4" t="s">
        <v>49</v>
      </c>
      <c r="B131" s="251" t="s">
        <v>198</v>
      </c>
      <c r="C131" s="251"/>
      <c r="D131" s="251"/>
      <c r="E131" s="251"/>
    </row>
    <row r="132" spans="1:9">
      <c r="F132" t="s">
        <v>3</v>
      </c>
      <c r="G132" s="1">
        <v>36</v>
      </c>
      <c r="I132" s="243">
        <f>G132*H132</f>
        <v>0</v>
      </c>
    </row>
    <row r="133" spans="1:9" ht="50.25" customHeight="1">
      <c r="A133" s="4" t="s">
        <v>52</v>
      </c>
      <c r="B133" s="251" t="s">
        <v>199</v>
      </c>
      <c r="C133" s="251"/>
      <c r="D133" s="251"/>
      <c r="E133" s="251"/>
    </row>
    <row r="134" spans="1:9">
      <c r="F134" t="s">
        <v>25</v>
      </c>
      <c r="G134" s="1">
        <v>1</v>
      </c>
      <c r="I134" s="243">
        <f>G134*H134</f>
        <v>0</v>
      </c>
    </row>
    <row r="136" spans="1:9">
      <c r="B136" s="235"/>
      <c r="C136" s="235" t="s">
        <v>7</v>
      </c>
      <c r="D136" s="236"/>
      <c r="E136" s="235"/>
      <c r="F136" s="235"/>
      <c r="G136" s="236"/>
      <c r="H136" s="235"/>
      <c r="I136" s="236">
        <f>SUM(I103:I134)</f>
        <v>0</v>
      </c>
    </row>
    <row r="137" spans="1:9">
      <c r="B137" s="235"/>
      <c r="C137" s="235" t="s">
        <v>15</v>
      </c>
      <c r="D137" s="236"/>
      <c r="E137" s="235"/>
      <c r="F137" s="235"/>
      <c r="G137" s="236"/>
      <c r="H137" s="235"/>
      <c r="I137" s="236">
        <f>0.25*I136</f>
        <v>0</v>
      </c>
    </row>
    <row r="139" spans="1:9" ht="15.75" thickBot="1">
      <c r="B139" s="2"/>
      <c r="C139" s="2" t="s">
        <v>9</v>
      </c>
      <c r="D139" s="3"/>
      <c r="E139" s="2"/>
      <c r="F139" s="2"/>
      <c r="G139" s="3"/>
      <c r="H139" s="2"/>
      <c r="I139" s="12">
        <f>SUM(I136:I137)</f>
        <v>0</v>
      </c>
    </row>
    <row r="141" spans="1:9">
      <c r="B141" t="s">
        <v>155</v>
      </c>
      <c r="I141" s="5">
        <f>SUM(I97,I67,I139)</f>
        <v>0</v>
      </c>
    </row>
    <row r="144" spans="1:9" ht="15" customHeight="1">
      <c r="C144" s="256" t="s">
        <v>72</v>
      </c>
      <c r="D144" s="252"/>
      <c r="E144" s="252"/>
      <c r="F144" s="252"/>
      <c r="G144" s="252"/>
    </row>
    <row r="145" spans="1:9" ht="15" customHeight="1">
      <c r="B145" s="263"/>
      <c r="C145" s="263"/>
      <c r="D145" s="263"/>
      <c r="E145" s="263"/>
      <c r="F145" s="263"/>
      <c r="G145" s="262"/>
      <c r="H145" s="262"/>
      <c r="I145" s="262"/>
    </row>
    <row r="146" spans="1:9" ht="15.75">
      <c r="A146" s="228"/>
      <c r="B146" s="229" t="s">
        <v>79</v>
      </c>
      <c r="D146" s="1"/>
    </row>
    <row r="147" spans="1:9">
      <c r="B147" t="s">
        <v>71</v>
      </c>
      <c r="D147" s="1"/>
    </row>
    <row r="148" spans="1:9">
      <c r="B148" s="230"/>
      <c r="D148" s="1"/>
    </row>
    <row r="149" spans="1:9" ht="30">
      <c r="D149" s="1"/>
      <c r="F149" s="231" t="s">
        <v>12</v>
      </c>
      <c r="G149" s="232" t="s">
        <v>11</v>
      </c>
      <c r="H149" s="232" t="s">
        <v>13</v>
      </c>
      <c r="I149" s="232" t="s">
        <v>16</v>
      </c>
    </row>
    <row r="150" spans="1:9" ht="18" customHeight="1">
      <c r="A150" s="4" t="s">
        <v>0</v>
      </c>
      <c r="B150" s="253" t="s">
        <v>24</v>
      </c>
      <c r="C150" s="253"/>
      <c r="D150" s="253"/>
      <c r="E150" s="253"/>
      <c r="F150" s="11" t="s">
        <v>1</v>
      </c>
      <c r="G150" s="1">
        <v>150</v>
      </c>
      <c r="I150" s="1">
        <f>G150*H150</f>
        <v>0</v>
      </c>
    </row>
    <row r="151" spans="1:9" ht="47.25" customHeight="1">
      <c r="A151" s="4" t="s">
        <v>2</v>
      </c>
      <c r="B151" s="253" t="s">
        <v>56</v>
      </c>
      <c r="C151" s="253"/>
      <c r="D151" s="253"/>
      <c r="E151" s="253"/>
      <c r="F151" s="233" t="s">
        <v>22</v>
      </c>
      <c r="G151" s="1">
        <v>10</v>
      </c>
      <c r="I151" s="1">
        <f>G151*H151</f>
        <v>0</v>
      </c>
    </row>
    <row r="152" spans="1:9" ht="28.5" customHeight="1">
      <c r="A152" s="4" t="s">
        <v>4</v>
      </c>
      <c r="B152" s="253" t="s">
        <v>23</v>
      </c>
      <c r="C152" s="253"/>
      <c r="D152" s="253"/>
      <c r="E152" s="253"/>
      <c r="F152" s="233" t="s">
        <v>3</v>
      </c>
      <c r="G152" s="1">
        <v>210</v>
      </c>
      <c r="I152" s="1">
        <f>G152*H152</f>
        <v>0</v>
      </c>
    </row>
    <row r="153" spans="1:9" ht="31.5" customHeight="1">
      <c r="A153" s="4" t="s">
        <v>5</v>
      </c>
      <c r="B153" s="253" t="s">
        <v>57</v>
      </c>
      <c r="C153" s="253"/>
      <c r="D153" s="253"/>
      <c r="E153" s="253"/>
      <c r="F153" s="233" t="s">
        <v>3</v>
      </c>
      <c r="G153" s="1">
        <v>210</v>
      </c>
      <c r="I153" s="1">
        <f>G153*H153</f>
        <v>0</v>
      </c>
    </row>
    <row r="154" spans="1:9" ht="43.5" customHeight="1">
      <c r="A154" s="4" t="s">
        <v>6</v>
      </c>
      <c r="B154" s="253" t="s">
        <v>14</v>
      </c>
      <c r="C154" s="253"/>
      <c r="D154" s="253"/>
      <c r="E154" s="253"/>
      <c r="F154" s="11" t="s">
        <v>1</v>
      </c>
      <c r="G154" s="1">
        <f>G150</f>
        <v>150</v>
      </c>
      <c r="I154" s="1">
        <f>G154*H154</f>
        <v>0</v>
      </c>
    </row>
    <row r="155" spans="1:9" ht="48" customHeight="1">
      <c r="A155" s="4" t="s">
        <v>26</v>
      </c>
      <c r="B155" s="253" t="s">
        <v>58</v>
      </c>
      <c r="C155" s="253"/>
      <c r="D155" s="253"/>
      <c r="E155" s="253"/>
      <c r="F155" s="233" t="s">
        <v>22</v>
      </c>
      <c r="G155" s="1">
        <v>3</v>
      </c>
      <c r="I155" s="1">
        <f t="shared" ref="I155:I160" si="3">G155*H155</f>
        <v>0</v>
      </c>
    </row>
    <row r="156" spans="1:9">
      <c r="A156" s="4" t="s">
        <v>28</v>
      </c>
      <c r="B156" s="253" t="s">
        <v>42</v>
      </c>
      <c r="C156" s="253"/>
      <c r="D156" s="253"/>
      <c r="E156" s="253"/>
      <c r="F156" s="11" t="s">
        <v>41</v>
      </c>
      <c r="G156" s="1">
        <v>10</v>
      </c>
      <c r="I156" s="1">
        <f t="shared" si="3"/>
        <v>0</v>
      </c>
    </row>
    <row r="157" spans="1:9" ht="30.75" customHeight="1">
      <c r="A157" s="4" t="s">
        <v>33</v>
      </c>
      <c r="B157" s="252" t="s">
        <v>44</v>
      </c>
      <c r="C157" s="252"/>
      <c r="D157" s="252"/>
      <c r="E157" s="252"/>
      <c r="F157" s="11" t="s">
        <v>3</v>
      </c>
      <c r="G157" s="1">
        <v>10</v>
      </c>
      <c r="I157" s="1">
        <f t="shared" si="3"/>
        <v>0</v>
      </c>
    </row>
    <row r="158" spans="1:9" ht="45.75" customHeight="1">
      <c r="A158" s="4" t="s">
        <v>43</v>
      </c>
      <c r="B158" s="252" t="s">
        <v>73</v>
      </c>
      <c r="C158" s="252"/>
      <c r="D158" s="252"/>
      <c r="E158" s="252"/>
      <c r="F158" s="11" t="s">
        <v>8</v>
      </c>
      <c r="G158" s="1">
        <v>6</v>
      </c>
      <c r="I158" s="1">
        <f t="shared" si="3"/>
        <v>0</v>
      </c>
    </row>
    <row r="159" spans="1:9" ht="29.25" customHeight="1">
      <c r="A159" s="4" t="s">
        <v>45</v>
      </c>
      <c r="B159" s="252" t="s">
        <v>48</v>
      </c>
      <c r="C159" s="252"/>
      <c r="D159" s="252"/>
      <c r="E159" s="252"/>
      <c r="F159" s="11" t="s">
        <v>8</v>
      </c>
      <c r="G159" s="1">
        <v>6</v>
      </c>
      <c r="I159" s="1">
        <f t="shared" si="3"/>
        <v>0</v>
      </c>
    </row>
    <row r="160" spans="1:9" ht="46.5" customHeight="1">
      <c r="A160" s="4" t="s">
        <v>46</v>
      </c>
      <c r="B160" s="253" t="s">
        <v>65</v>
      </c>
      <c r="C160" s="253"/>
      <c r="D160" s="253"/>
      <c r="E160" s="253"/>
      <c r="F160" s="11" t="s">
        <v>3</v>
      </c>
      <c r="G160" s="1">
        <v>7.5</v>
      </c>
      <c r="I160" s="1">
        <f t="shared" si="3"/>
        <v>0</v>
      </c>
    </row>
    <row r="161" spans="1:9" ht="59.25" customHeight="1">
      <c r="A161" s="4" t="s">
        <v>47</v>
      </c>
      <c r="B161" s="252" t="s">
        <v>50</v>
      </c>
      <c r="C161" s="252"/>
      <c r="D161" s="252"/>
      <c r="E161" s="252"/>
      <c r="F161" s="11" t="s">
        <v>41</v>
      </c>
      <c r="G161" s="1">
        <v>20</v>
      </c>
      <c r="I161" s="1">
        <f>G161*H161</f>
        <v>0</v>
      </c>
    </row>
    <row r="162" spans="1:9">
      <c r="B162" s="254"/>
      <c r="C162" s="254"/>
      <c r="D162" s="254"/>
      <c r="F162" s="11"/>
    </row>
    <row r="163" spans="1:9">
      <c r="B163" s="254"/>
      <c r="C163" s="254"/>
      <c r="D163" s="254"/>
      <c r="F163" s="11"/>
    </row>
    <row r="164" spans="1:9">
      <c r="B164" s="254"/>
      <c r="C164" s="254"/>
      <c r="D164" s="254"/>
      <c r="F164" s="11"/>
    </row>
    <row r="165" spans="1:9">
      <c r="B165" s="254"/>
      <c r="C165" s="254"/>
      <c r="D165" s="254"/>
      <c r="F165" s="11"/>
    </row>
    <row r="166" spans="1:9">
      <c r="B166" s="254"/>
      <c r="C166" s="254"/>
      <c r="D166" s="254"/>
      <c r="F166" s="11"/>
    </row>
    <row r="167" spans="1:9">
      <c r="D167" s="1"/>
    </row>
    <row r="168" spans="1:9">
      <c r="A168" s="234"/>
      <c r="B168" s="235"/>
      <c r="C168" s="235" t="s">
        <v>7</v>
      </c>
      <c r="D168" s="236"/>
      <c r="E168" s="235"/>
      <c r="F168" s="235"/>
      <c r="G168" s="236"/>
      <c r="H168" s="236"/>
      <c r="I168" s="236">
        <f>SUM(I150:I161)</f>
        <v>0</v>
      </c>
    </row>
    <row r="169" spans="1:9">
      <c r="A169" s="234"/>
      <c r="B169" s="235"/>
      <c r="C169" s="235" t="s">
        <v>15</v>
      </c>
      <c r="D169" s="236"/>
      <c r="E169" s="235"/>
      <c r="F169" s="235"/>
      <c r="G169" s="236"/>
      <c r="H169" s="236"/>
      <c r="I169" s="236">
        <f>0.25*I168</f>
        <v>0</v>
      </c>
    </row>
    <row r="170" spans="1:9">
      <c r="D170" s="1"/>
    </row>
    <row r="171" spans="1:9" ht="15.75" thickBot="1">
      <c r="A171" s="237"/>
      <c r="B171" s="2"/>
      <c r="C171" s="2" t="s">
        <v>9</v>
      </c>
      <c r="D171" s="3"/>
      <c r="E171" s="2"/>
      <c r="F171" s="2"/>
      <c r="G171" s="3"/>
      <c r="H171" s="3"/>
      <c r="I171" s="12">
        <f>SUM(I168:I169)</f>
        <v>0</v>
      </c>
    </row>
    <row r="174" spans="1:9">
      <c r="C174" s="256" t="s">
        <v>74</v>
      </c>
      <c r="D174" s="252"/>
      <c r="E174" s="252"/>
      <c r="F174" s="252"/>
      <c r="G174" s="252"/>
    </row>
    <row r="176" spans="1:9" ht="15.75">
      <c r="A176" s="228"/>
      <c r="B176" s="229" t="s">
        <v>78</v>
      </c>
      <c r="D176" s="1"/>
    </row>
    <row r="177" spans="1:9">
      <c r="B177" t="s">
        <v>75</v>
      </c>
      <c r="D177" s="1"/>
    </row>
    <row r="178" spans="1:9">
      <c r="B178" s="230"/>
      <c r="D178" s="1"/>
    </row>
    <row r="179" spans="1:9" ht="30">
      <c r="D179" s="1"/>
      <c r="F179" s="231" t="s">
        <v>12</v>
      </c>
      <c r="G179" s="232" t="s">
        <v>11</v>
      </c>
      <c r="H179" s="232" t="s">
        <v>13</v>
      </c>
      <c r="I179" s="232" t="s">
        <v>16</v>
      </c>
    </row>
    <row r="180" spans="1:9" ht="32.25" customHeight="1">
      <c r="A180" s="4" t="s">
        <v>0</v>
      </c>
      <c r="B180" s="253" t="s">
        <v>24</v>
      </c>
      <c r="C180" s="253"/>
      <c r="D180" s="253"/>
      <c r="E180" s="253"/>
    </row>
    <row r="181" spans="1:9">
      <c r="F181" s="11" t="s">
        <v>1</v>
      </c>
      <c r="G181" s="227">
        <v>120</v>
      </c>
      <c r="H181" s="227"/>
      <c r="I181" s="227">
        <f>G181*H181</f>
        <v>0</v>
      </c>
    </row>
    <row r="182" spans="1:9">
      <c r="F182" s="11"/>
    </row>
    <row r="183" spans="1:9" ht="46.5" customHeight="1">
      <c r="A183" s="4" t="s">
        <v>2</v>
      </c>
      <c r="B183" s="253" t="s">
        <v>56</v>
      </c>
      <c r="C183" s="253"/>
      <c r="D183" s="253"/>
      <c r="E183" s="253"/>
      <c r="F183" s="233" t="s">
        <v>22</v>
      </c>
      <c r="G183" s="1">
        <v>10</v>
      </c>
      <c r="I183" s="1">
        <f>G183*H183</f>
        <v>0</v>
      </c>
    </row>
    <row r="184" spans="1:9">
      <c r="D184" s="1"/>
      <c r="F184" s="233"/>
    </row>
    <row r="185" spans="1:9" ht="45" customHeight="1">
      <c r="A185" s="4" t="s">
        <v>5</v>
      </c>
      <c r="B185" s="253" t="s">
        <v>76</v>
      </c>
      <c r="C185" s="253"/>
      <c r="D185" s="253"/>
      <c r="E185" s="253"/>
      <c r="F185" s="233"/>
    </row>
    <row r="186" spans="1:9">
      <c r="D186" s="1"/>
      <c r="F186" s="233" t="s">
        <v>3</v>
      </c>
      <c r="G186" s="1">
        <v>200</v>
      </c>
      <c r="I186" s="1">
        <f>G186*H186</f>
        <v>0</v>
      </c>
    </row>
    <row r="187" spans="1:9">
      <c r="D187" s="1"/>
      <c r="F187" s="233"/>
    </row>
    <row r="188" spans="1:9">
      <c r="A188" s="4" t="s">
        <v>6</v>
      </c>
      <c r="B188" s="254" t="s">
        <v>77</v>
      </c>
      <c r="C188" s="254"/>
      <c r="D188" s="254"/>
      <c r="E188" s="254"/>
      <c r="F188" s="233" t="s">
        <v>41</v>
      </c>
      <c r="G188" s="1">
        <v>10</v>
      </c>
      <c r="I188" s="1">
        <f>G188*H188</f>
        <v>0</v>
      </c>
    </row>
    <row r="189" spans="1:9">
      <c r="D189" s="1"/>
      <c r="F189" s="233"/>
    </row>
    <row r="190" spans="1:9" ht="48" customHeight="1">
      <c r="A190" s="4" t="s">
        <v>26</v>
      </c>
      <c r="B190" s="253" t="s">
        <v>14</v>
      </c>
      <c r="C190" s="253"/>
      <c r="D190" s="253"/>
      <c r="E190" s="253"/>
      <c r="F190" s="233"/>
    </row>
    <row r="191" spans="1:9">
      <c r="D191" s="1"/>
      <c r="F191" s="11" t="s">
        <v>1</v>
      </c>
      <c r="G191" s="1">
        <v>120</v>
      </c>
      <c r="I191" s="1">
        <f>G191*H191</f>
        <v>0</v>
      </c>
    </row>
    <row r="192" spans="1:9">
      <c r="D192" s="1"/>
    </row>
    <row r="193" spans="1:9">
      <c r="A193" s="234"/>
      <c r="B193" s="235"/>
      <c r="C193" s="235" t="s">
        <v>7</v>
      </c>
      <c r="D193" s="236"/>
      <c r="E193" s="235"/>
      <c r="F193" s="235"/>
      <c r="G193" s="236"/>
      <c r="H193" s="236"/>
      <c r="I193" s="236">
        <f>SUM(I180:I191)</f>
        <v>0</v>
      </c>
    </row>
    <row r="194" spans="1:9">
      <c r="A194" s="234"/>
      <c r="B194" s="235"/>
      <c r="C194" s="235" t="s">
        <v>15</v>
      </c>
      <c r="D194" s="236"/>
      <c r="E194" s="235"/>
      <c r="F194" s="235"/>
      <c r="G194" s="236"/>
      <c r="H194" s="236"/>
      <c r="I194" s="236">
        <f>0.25*I193</f>
        <v>0</v>
      </c>
    </row>
    <row r="195" spans="1:9">
      <c r="D195" s="1"/>
    </row>
    <row r="196" spans="1:9" ht="15.75" thickBot="1">
      <c r="A196" s="237"/>
      <c r="B196" s="2"/>
      <c r="C196" s="2" t="s">
        <v>9</v>
      </c>
      <c r="D196" s="3"/>
      <c r="E196" s="2"/>
      <c r="F196" s="2"/>
      <c r="G196" s="3"/>
      <c r="H196" s="3"/>
      <c r="I196" s="12">
        <f>SUM(I193:I194)</f>
        <v>0</v>
      </c>
    </row>
    <row r="199" spans="1:9">
      <c r="C199" s="256" t="s">
        <v>34</v>
      </c>
      <c r="D199" s="252"/>
      <c r="E199" s="252"/>
      <c r="F199" s="252"/>
      <c r="G199" s="252"/>
    </row>
    <row r="201" spans="1:9" ht="15.75">
      <c r="A201" s="228"/>
      <c r="B201" s="229" t="s">
        <v>35</v>
      </c>
      <c r="D201" s="1"/>
    </row>
    <row r="202" spans="1:9">
      <c r="B202" t="s">
        <v>156</v>
      </c>
      <c r="D202" s="1"/>
    </row>
    <row r="203" spans="1:9">
      <c r="B203" s="230"/>
      <c r="D203" s="1"/>
    </row>
    <row r="204" spans="1:9" ht="30">
      <c r="D204" s="1"/>
      <c r="F204" s="231" t="s">
        <v>12</v>
      </c>
      <c r="G204" s="232" t="s">
        <v>11</v>
      </c>
      <c r="H204" s="232" t="s">
        <v>13</v>
      </c>
      <c r="I204" s="232" t="s">
        <v>16</v>
      </c>
    </row>
    <row r="205" spans="1:9" ht="32.25" customHeight="1">
      <c r="A205" s="4" t="s">
        <v>0</v>
      </c>
      <c r="B205" s="253" t="s">
        <v>17</v>
      </c>
      <c r="C205" s="253"/>
      <c r="D205" s="253"/>
      <c r="E205" s="253"/>
    </row>
    <row r="206" spans="1:9">
      <c r="F206" s="11" t="s">
        <v>3</v>
      </c>
      <c r="G206" s="1">
        <v>455</v>
      </c>
      <c r="I206" s="1">
        <f>G206*H206</f>
        <v>0</v>
      </c>
    </row>
    <row r="207" spans="1:9">
      <c r="F207" s="11"/>
    </row>
    <row r="208" spans="1:9" ht="47.25" customHeight="1">
      <c r="A208" s="4" t="s">
        <v>2</v>
      </c>
      <c r="B208" s="252" t="s">
        <v>67</v>
      </c>
      <c r="C208" s="252"/>
      <c r="D208" s="252"/>
      <c r="E208" s="252"/>
      <c r="F208" s="11" t="s">
        <v>8</v>
      </c>
      <c r="G208" s="1">
        <v>45</v>
      </c>
      <c r="I208" s="1">
        <f t="shared" ref="I208" si="4">G208*H208</f>
        <v>0</v>
      </c>
    </row>
    <row r="209" spans="1:9">
      <c r="F209" s="11"/>
      <c r="G209" s="1" t="s">
        <v>32</v>
      </c>
    </row>
    <row r="210" spans="1:9" ht="48.75" customHeight="1">
      <c r="A210" s="4" t="s">
        <v>4</v>
      </c>
      <c r="B210" s="253" t="s">
        <v>68</v>
      </c>
      <c r="C210" s="253"/>
      <c r="D210" s="253"/>
      <c r="E210" s="253"/>
    </row>
    <row r="211" spans="1:9">
      <c r="D211" s="1"/>
      <c r="F211" s="233" t="s">
        <v>8</v>
      </c>
      <c r="G211" s="1">
        <v>138</v>
      </c>
      <c r="I211" s="1">
        <f>G211*H211</f>
        <v>0</v>
      </c>
    </row>
    <row r="212" spans="1:9">
      <c r="D212" s="1"/>
      <c r="F212" s="233"/>
    </row>
    <row r="213" spans="1:9" ht="47.25" customHeight="1">
      <c r="A213" s="4" t="s">
        <v>5</v>
      </c>
      <c r="B213" s="253" t="s">
        <v>60</v>
      </c>
      <c r="C213" s="253"/>
      <c r="D213" s="253"/>
      <c r="E213" s="253"/>
      <c r="F213" s="233"/>
    </row>
    <row r="214" spans="1:9">
      <c r="D214" s="1"/>
      <c r="F214" s="233" t="s">
        <v>3</v>
      </c>
      <c r="G214" s="1">
        <v>345</v>
      </c>
      <c r="I214" s="1">
        <f>G214*H214</f>
        <v>0</v>
      </c>
    </row>
    <row r="215" spans="1:9">
      <c r="D215" s="1"/>
      <c r="F215" s="233"/>
    </row>
    <row r="216" spans="1:9" ht="44.25" customHeight="1">
      <c r="A216" s="4" t="s">
        <v>6</v>
      </c>
      <c r="B216" s="253" t="s">
        <v>14</v>
      </c>
      <c r="C216" s="253"/>
      <c r="D216" s="253"/>
      <c r="E216" s="253"/>
      <c r="F216" s="233"/>
    </row>
    <row r="217" spans="1:9">
      <c r="D217" s="1"/>
      <c r="F217" s="11" t="s">
        <v>1</v>
      </c>
      <c r="G217" s="1">
        <v>260</v>
      </c>
      <c r="I217" s="1">
        <f>G217*H217</f>
        <v>0</v>
      </c>
    </row>
    <row r="218" spans="1:9">
      <c r="D218" s="1"/>
    </row>
    <row r="219" spans="1:9">
      <c r="A219" s="234"/>
      <c r="B219" s="235"/>
      <c r="C219" s="235" t="s">
        <v>7</v>
      </c>
      <c r="D219" s="236"/>
      <c r="E219" s="235"/>
      <c r="F219" s="235"/>
      <c r="G219" s="236"/>
      <c r="H219" s="236"/>
      <c r="I219" s="236">
        <f>SUM(I205:I217)</f>
        <v>0</v>
      </c>
    </row>
    <row r="220" spans="1:9">
      <c r="A220" s="234"/>
      <c r="B220" s="235"/>
      <c r="C220" s="235" t="s">
        <v>15</v>
      </c>
      <c r="D220" s="236"/>
      <c r="E220" s="235"/>
      <c r="F220" s="235"/>
      <c r="G220" s="236"/>
      <c r="H220" s="236"/>
      <c r="I220" s="236">
        <f>0.25*I219</f>
        <v>0</v>
      </c>
    </row>
    <row r="221" spans="1:9">
      <c r="D221" s="1"/>
    </row>
    <row r="222" spans="1:9" ht="15.75" thickBot="1">
      <c r="A222" s="237"/>
      <c r="B222" s="2"/>
      <c r="C222" s="2" t="s">
        <v>9</v>
      </c>
      <c r="D222" s="3"/>
      <c r="E222" s="2"/>
      <c r="F222" s="2"/>
      <c r="G222" s="3"/>
      <c r="H222" s="3"/>
      <c r="I222" s="12">
        <f>SUM(I219:I220)</f>
        <v>0</v>
      </c>
    </row>
    <row r="225" spans="1:9">
      <c r="C225" s="256" t="s">
        <v>34</v>
      </c>
      <c r="D225" s="252"/>
      <c r="E225" s="252"/>
      <c r="F225" s="252"/>
      <c r="G225" s="252"/>
    </row>
    <row r="226" spans="1:9" ht="18.75">
      <c r="C226" s="7"/>
      <c r="D226" s="247"/>
      <c r="E226" s="247"/>
      <c r="F226" s="247"/>
      <c r="G226" s="13"/>
    </row>
    <row r="227" spans="1:9" ht="15.75">
      <c r="A227" s="228"/>
      <c r="B227" s="229" t="s">
        <v>66</v>
      </c>
      <c r="D227" s="1"/>
    </row>
    <row r="228" spans="1:9">
      <c r="B228" t="s">
        <v>207</v>
      </c>
      <c r="D228" s="1"/>
    </row>
    <row r="229" spans="1:9">
      <c r="B229" s="230"/>
      <c r="D229" s="1"/>
    </row>
    <row r="230" spans="1:9" ht="30">
      <c r="D230" s="1"/>
      <c r="F230" s="231" t="s">
        <v>12</v>
      </c>
      <c r="G230" s="232" t="s">
        <v>11</v>
      </c>
      <c r="H230" s="232" t="s">
        <v>13</v>
      </c>
      <c r="I230" s="232" t="s">
        <v>16</v>
      </c>
    </row>
    <row r="231" spans="1:9">
      <c r="A231" s="4" t="s">
        <v>0</v>
      </c>
      <c r="B231" s="253" t="s">
        <v>24</v>
      </c>
      <c r="C231" s="253"/>
      <c r="D231" s="253"/>
      <c r="E231" s="253"/>
    </row>
    <row r="232" spans="1:9">
      <c r="F232" s="11" t="s">
        <v>1</v>
      </c>
      <c r="G232" s="227">
        <v>470</v>
      </c>
      <c r="H232" s="227"/>
      <c r="I232" s="227">
        <f>G232*H232</f>
        <v>0</v>
      </c>
    </row>
    <row r="233" spans="1:9">
      <c r="F233" s="11"/>
      <c r="G233" s="227"/>
      <c r="H233" s="227"/>
      <c r="I233" s="227"/>
    </row>
    <row r="234" spans="1:9" ht="45.75" customHeight="1">
      <c r="A234" s="4" t="s">
        <v>2</v>
      </c>
      <c r="B234" s="252" t="s">
        <v>67</v>
      </c>
      <c r="C234" s="252"/>
      <c r="D234" s="252"/>
      <c r="E234" s="252"/>
      <c r="F234" s="11" t="s">
        <v>8</v>
      </c>
      <c r="G234" s="1">
        <v>165</v>
      </c>
      <c r="I234" s="1">
        <f t="shared" ref="I234" si="5">G234*H234</f>
        <v>0</v>
      </c>
    </row>
    <row r="235" spans="1:9">
      <c r="D235" s="1"/>
      <c r="G235" s="227"/>
      <c r="H235" s="227"/>
      <c r="I235" s="227"/>
    </row>
    <row r="236" spans="1:9" ht="50.25" customHeight="1">
      <c r="A236" s="4" t="s">
        <v>4</v>
      </c>
      <c r="B236" s="253" t="s">
        <v>68</v>
      </c>
      <c r="C236" s="253"/>
      <c r="D236" s="253"/>
      <c r="E236" s="253"/>
    </row>
    <row r="237" spans="1:9">
      <c r="D237" s="1"/>
      <c r="F237" s="233" t="s">
        <v>8</v>
      </c>
      <c r="G237" s="1">
        <v>250</v>
      </c>
      <c r="I237" s="1">
        <f>G237*H237</f>
        <v>0</v>
      </c>
    </row>
    <row r="238" spans="1:9">
      <c r="D238" s="1"/>
      <c r="F238" s="233"/>
      <c r="G238" s="227"/>
      <c r="H238" s="227"/>
      <c r="I238" s="227"/>
    </row>
    <row r="239" spans="1:9" ht="45.75" customHeight="1">
      <c r="A239" s="4" t="s">
        <v>5</v>
      </c>
      <c r="B239" s="253" t="s">
        <v>60</v>
      </c>
      <c r="C239" s="253"/>
      <c r="D239" s="253"/>
      <c r="E239" s="253"/>
      <c r="F239" s="233"/>
    </row>
    <row r="240" spans="1:9">
      <c r="D240" s="1"/>
      <c r="F240" s="233" t="s">
        <v>3</v>
      </c>
      <c r="G240" s="1">
        <v>600</v>
      </c>
      <c r="I240" s="1">
        <f>G240*H240</f>
        <v>0</v>
      </c>
    </row>
    <row r="241" spans="1:9">
      <c r="D241" s="1"/>
      <c r="F241" s="233"/>
      <c r="G241" s="227"/>
      <c r="H241" s="227"/>
      <c r="I241" s="227"/>
    </row>
    <row r="242" spans="1:9" ht="48" customHeight="1">
      <c r="A242" s="4" t="s">
        <v>6</v>
      </c>
      <c r="B242" s="253" t="s">
        <v>14</v>
      </c>
      <c r="C242" s="253"/>
      <c r="D242" s="253"/>
      <c r="E242" s="253"/>
      <c r="F242" s="233"/>
      <c r="G242" s="227"/>
      <c r="H242" s="227"/>
      <c r="I242" s="227"/>
    </row>
    <row r="243" spans="1:9">
      <c r="D243" s="1"/>
      <c r="F243" s="11" t="s">
        <v>1</v>
      </c>
      <c r="G243" s="227">
        <v>470</v>
      </c>
      <c r="H243" s="227"/>
      <c r="I243" s="227">
        <f>G243*H243</f>
        <v>0</v>
      </c>
    </row>
    <row r="244" spans="1:9">
      <c r="D244" s="1"/>
    </row>
    <row r="245" spans="1:9">
      <c r="A245" s="234"/>
      <c r="B245" s="235"/>
      <c r="C245" s="235" t="s">
        <v>7</v>
      </c>
      <c r="D245" s="236"/>
      <c r="E245" s="235"/>
      <c r="F245" s="235"/>
      <c r="G245" s="236"/>
      <c r="H245" s="236"/>
      <c r="I245" s="236">
        <f>SUM(I231:I243)</f>
        <v>0</v>
      </c>
    </row>
    <row r="246" spans="1:9">
      <c r="A246" s="234"/>
      <c r="B246" s="235"/>
      <c r="C246" s="235" t="s">
        <v>15</v>
      </c>
      <c r="D246" s="236"/>
      <c r="E246" s="235"/>
      <c r="F246" s="235"/>
      <c r="G246" s="236"/>
      <c r="H246" s="236"/>
      <c r="I246" s="236">
        <f>0.25*I245</f>
        <v>0</v>
      </c>
    </row>
    <row r="247" spans="1:9">
      <c r="D247" s="1"/>
    </row>
    <row r="248" spans="1:9" ht="15.75" thickBot="1">
      <c r="A248" s="237"/>
      <c r="B248" s="2"/>
      <c r="C248" s="2" t="s">
        <v>9</v>
      </c>
      <c r="D248" s="3"/>
      <c r="E248" s="2"/>
      <c r="F248" s="2"/>
      <c r="G248" s="3"/>
      <c r="H248" s="3"/>
      <c r="I248" s="12">
        <f>SUM(I245:I246)</f>
        <v>0</v>
      </c>
    </row>
    <row r="249" spans="1:9">
      <c r="D249" s="1"/>
      <c r="I249" s="5"/>
    </row>
    <row r="250" spans="1:9">
      <c r="D250" s="1"/>
      <c r="I250" s="5"/>
    </row>
    <row r="251" spans="1:9" ht="15" customHeight="1">
      <c r="C251" s="256" t="s">
        <v>34</v>
      </c>
      <c r="D251" s="252"/>
      <c r="E251" s="252"/>
      <c r="F251" s="252"/>
      <c r="G251" s="252"/>
    </row>
    <row r="252" spans="1:9" ht="18.75">
      <c r="C252" s="7"/>
      <c r="D252" s="247"/>
      <c r="E252" s="247"/>
      <c r="F252" s="247"/>
      <c r="G252" s="13"/>
    </row>
    <row r="253" spans="1:9" ht="15.75">
      <c r="A253" s="228"/>
      <c r="B253" s="229" t="s">
        <v>69</v>
      </c>
      <c r="D253" s="1"/>
    </row>
    <row r="254" spans="1:9">
      <c r="B254" t="s">
        <v>70</v>
      </c>
      <c r="D254" s="1"/>
    </row>
    <row r="255" spans="1:9">
      <c r="B255" s="230"/>
      <c r="D255" s="1"/>
    </row>
    <row r="256" spans="1:9" ht="30">
      <c r="D256" s="1"/>
      <c r="F256" s="231" t="s">
        <v>12</v>
      </c>
      <c r="G256" s="232" t="s">
        <v>11</v>
      </c>
      <c r="H256" s="232" t="s">
        <v>13</v>
      </c>
      <c r="I256" s="232" t="s">
        <v>16</v>
      </c>
    </row>
    <row r="257" spans="1:9" ht="20.25" customHeight="1">
      <c r="A257" s="4" t="s">
        <v>0</v>
      </c>
      <c r="B257" s="253" t="s">
        <v>24</v>
      </c>
      <c r="C257" s="253"/>
      <c r="D257" s="253"/>
      <c r="E257" s="253"/>
    </row>
    <row r="258" spans="1:9">
      <c r="F258" s="11" t="s">
        <v>1</v>
      </c>
      <c r="G258" s="227">
        <v>200</v>
      </c>
      <c r="H258" s="227"/>
      <c r="I258" s="227">
        <f>G258*H258</f>
        <v>0</v>
      </c>
    </row>
    <row r="259" spans="1:9">
      <c r="F259" s="11"/>
      <c r="G259" s="227"/>
      <c r="H259" s="227"/>
      <c r="I259" s="227"/>
    </row>
    <row r="260" spans="1:9" ht="45" customHeight="1">
      <c r="A260" s="4" t="s">
        <v>2</v>
      </c>
      <c r="B260" s="252" t="s">
        <v>67</v>
      </c>
      <c r="C260" s="252"/>
      <c r="D260" s="252"/>
      <c r="E260" s="252"/>
      <c r="F260" s="11" t="s">
        <v>8</v>
      </c>
      <c r="G260" s="1">
        <v>50</v>
      </c>
      <c r="I260" s="1">
        <f t="shared" ref="I260" si="6">G260*H260</f>
        <v>0</v>
      </c>
    </row>
    <row r="261" spans="1:9">
      <c r="D261" s="1"/>
      <c r="G261" s="227"/>
      <c r="H261" s="227"/>
      <c r="I261" s="227"/>
    </row>
    <row r="262" spans="1:9" ht="45" customHeight="1">
      <c r="A262" s="4" t="s">
        <v>4</v>
      </c>
      <c r="B262" s="253" t="s">
        <v>68</v>
      </c>
      <c r="C262" s="253"/>
      <c r="D262" s="253"/>
      <c r="E262" s="253"/>
    </row>
    <row r="263" spans="1:9">
      <c r="D263" s="1"/>
      <c r="F263" s="233" t="s">
        <v>8</v>
      </c>
      <c r="G263" s="1">
        <v>120</v>
      </c>
      <c r="I263" s="1">
        <f>G263*H263</f>
        <v>0</v>
      </c>
    </row>
    <row r="264" spans="1:9">
      <c r="D264" s="1"/>
      <c r="F264" s="233"/>
      <c r="G264" s="227"/>
      <c r="H264" s="227"/>
      <c r="I264" s="227"/>
    </row>
    <row r="265" spans="1:9" ht="42.75" customHeight="1">
      <c r="A265" s="4" t="s">
        <v>5</v>
      </c>
      <c r="B265" s="253" t="s">
        <v>60</v>
      </c>
      <c r="C265" s="253"/>
      <c r="D265" s="253"/>
      <c r="E265" s="253"/>
      <c r="F265" s="233"/>
    </row>
    <row r="266" spans="1:9">
      <c r="D266" s="1"/>
      <c r="F266" s="233" t="s">
        <v>3</v>
      </c>
      <c r="G266" s="1">
        <v>200</v>
      </c>
      <c r="I266" s="1">
        <f>G266*H266</f>
        <v>0</v>
      </c>
    </row>
    <row r="267" spans="1:9">
      <c r="A267"/>
      <c r="G267"/>
      <c r="H267"/>
      <c r="I267"/>
    </row>
    <row r="268" spans="1:9" ht="28.5" customHeight="1">
      <c r="A268" s="4" t="s">
        <v>6</v>
      </c>
      <c r="B268" s="252" t="s">
        <v>121</v>
      </c>
      <c r="C268" s="252"/>
      <c r="D268" s="252"/>
      <c r="E268" s="252"/>
      <c r="F268" s="233"/>
    </row>
    <row r="269" spans="1:9">
      <c r="D269" s="1"/>
      <c r="F269" s="233" t="s">
        <v>3</v>
      </c>
      <c r="G269" s="1">
        <v>100</v>
      </c>
      <c r="I269" s="1">
        <f>G269*H269</f>
        <v>0</v>
      </c>
    </row>
    <row r="270" spans="1:9">
      <c r="D270" s="1"/>
      <c r="F270" s="233"/>
      <c r="G270" s="227"/>
      <c r="H270" s="227"/>
      <c r="I270" s="227"/>
    </row>
    <row r="271" spans="1:9" ht="15" customHeight="1">
      <c r="A271" s="4" t="s">
        <v>6</v>
      </c>
      <c r="B271" s="253" t="s">
        <v>14</v>
      </c>
      <c r="C271" s="253"/>
      <c r="D271" s="253"/>
      <c r="E271" s="253"/>
      <c r="F271" s="233"/>
      <c r="G271" s="227"/>
      <c r="H271" s="227"/>
      <c r="I271" s="227"/>
    </row>
    <row r="272" spans="1:9">
      <c r="D272" s="1"/>
      <c r="F272" s="11" t="s">
        <v>1</v>
      </c>
      <c r="G272" s="227">
        <v>200</v>
      </c>
      <c r="H272" s="227"/>
      <c r="I272" s="227">
        <f>G272*H272</f>
        <v>0</v>
      </c>
    </row>
    <row r="273" spans="1:9">
      <c r="D273" s="1"/>
    </row>
    <row r="274" spans="1:9">
      <c r="A274" s="234"/>
      <c r="B274" s="235"/>
      <c r="C274" s="235" t="s">
        <v>7</v>
      </c>
      <c r="D274" s="236"/>
      <c r="E274" s="235"/>
      <c r="F274" s="235"/>
      <c r="G274" s="236"/>
      <c r="H274" s="236"/>
      <c r="I274" s="236">
        <f>SUM(I257:I272)</f>
        <v>0</v>
      </c>
    </row>
    <row r="275" spans="1:9">
      <c r="A275" s="234"/>
      <c r="B275" s="235"/>
      <c r="C275" s="235" t="s">
        <v>15</v>
      </c>
      <c r="D275" s="236"/>
      <c r="E275" s="235"/>
      <c r="F275" s="235"/>
      <c r="G275" s="236"/>
      <c r="H275" s="236"/>
      <c r="I275" s="236">
        <f>0.25*I274</f>
        <v>0</v>
      </c>
    </row>
    <row r="276" spans="1:9">
      <c r="D276" s="1"/>
    </row>
    <row r="277" spans="1:9" ht="15.75" thickBot="1">
      <c r="A277" s="237"/>
      <c r="B277" s="2"/>
      <c r="C277" s="2" t="s">
        <v>9</v>
      </c>
      <c r="D277" s="3"/>
      <c r="E277" s="2"/>
      <c r="F277" s="2"/>
      <c r="G277" s="3"/>
      <c r="H277" s="3"/>
      <c r="I277" s="12">
        <f>SUM(I274:I275)</f>
        <v>0</v>
      </c>
    </row>
    <row r="278" spans="1:9">
      <c r="D278" s="1"/>
      <c r="I278" s="5"/>
    </row>
    <row r="279" spans="1:9">
      <c r="D279" s="1"/>
      <c r="I279" s="5"/>
    </row>
    <row r="280" spans="1:9">
      <c r="B280" t="s">
        <v>157</v>
      </c>
      <c r="D280" s="1"/>
      <c r="I280" s="5">
        <f>SUM(I277,I248,I222)</f>
        <v>0</v>
      </c>
    </row>
    <row r="281" spans="1:9">
      <c r="D281" s="1"/>
      <c r="I281" s="5"/>
    </row>
    <row r="282" spans="1:9">
      <c r="D282" s="1"/>
      <c r="I282" s="5"/>
    </row>
    <row r="283" spans="1:9">
      <c r="C283" s="256" t="s">
        <v>80</v>
      </c>
      <c r="D283" s="252"/>
      <c r="E283" s="252"/>
      <c r="F283" s="252"/>
      <c r="G283" s="252"/>
    </row>
    <row r="284" spans="1:9" ht="18.75">
      <c r="C284" s="7"/>
      <c r="D284" s="247"/>
      <c r="E284" s="247"/>
      <c r="F284" s="247"/>
      <c r="G284" s="13"/>
    </row>
    <row r="285" spans="1:9" ht="15.75">
      <c r="A285" s="228"/>
      <c r="B285" s="229" t="s">
        <v>201</v>
      </c>
      <c r="D285" s="1"/>
    </row>
    <row r="286" spans="1:9">
      <c r="B286" t="s">
        <v>202</v>
      </c>
      <c r="D286" s="1"/>
    </row>
    <row r="287" spans="1:9">
      <c r="B287" s="230"/>
      <c r="D287" s="1"/>
    </row>
    <row r="288" spans="1:9" ht="30">
      <c r="D288" s="1"/>
      <c r="F288" s="231" t="s">
        <v>12</v>
      </c>
      <c r="G288" s="232" t="s">
        <v>11</v>
      </c>
      <c r="H288" s="232" t="s">
        <v>13</v>
      </c>
      <c r="I288" s="232" t="s">
        <v>16</v>
      </c>
    </row>
    <row r="289" spans="1:9">
      <c r="A289" s="4" t="s">
        <v>0</v>
      </c>
      <c r="B289" s="253" t="s">
        <v>24</v>
      </c>
      <c r="C289" s="253"/>
      <c r="D289" s="253"/>
      <c r="E289" s="253"/>
    </row>
    <row r="290" spans="1:9">
      <c r="F290" s="11" t="s">
        <v>1</v>
      </c>
      <c r="G290" s="227">
        <v>300</v>
      </c>
      <c r="H290" s="227"/>
      <c r="I290" s="227">
        <f>G290*H290</f>
        <v>0</v>
      </c>
    </row>
    <row r="291" spans="1:9" ht="51" customHeight="1">
      <c r="A291" s="4" t="s">
        <v>2</v>
      </c>
      <c r="B291" s="253" t="s">
        <v>56</v>
      </c>
      <c r="C291" s="253"/>
      <c r="D291" s="253"/>
      <c r="E291" s="253"/>
      <c r="F291" s="233" t="s">
        <v>22</v>
      </c>
      <c r="G291" s="1">
        <v>10</v>
      </c>
      <c r="I291" s="1">
        <f>G291*H291</f>
        <v>0</v>
      </c>
    </row>
    <row r="292" spans="1:9" ht="33.75" customHeight="1">
      <c r="A292" s="4" t="s">
        <v>4</v>
      </c>
      <c r="B292" s="253" t="s">
        <v>23</v>
      </c>
      <c r="C292" s="253"/>
      <c r="D292" s="253"/>
      <c r="E292" s="253"/>
      <c r="F292" s="233" t="s">
        <v>3</v>
      </c>
      <c r="G292" s="1">
        <v>450</v>
      </c>
      <c r="I292" s="1">
        <f t="shared" ref="I292:I293" si="7">G292*H292</f>
        <v>0</v>
      </c>
    </row>
    <row r="293" spans="1:9" ht="28.5" customHeight="1">
      <c r="A293" s="4" t="s">
        <v>5</v>
      </c>
      <c r="B293" s="253" t="s">
        <v>57</v>
      </c>
      <c r="C293" s="253"/>
      <c r="D293" s="253"/>
      <c r="E293" s="253"/>
      <c r="F293" s="233" t="s">
        <v>3</v>
      </c>
      <c r="G293" s="1">
        <v>450</v>
      </c>
      <c r="I293" s="1">
        <f t="shared" si="7"/>
        <v>0</v>
      </c>
    </row>
    <row r="294" spans="1:9" ht="45" customHeight="1">
      <c r="A294" s="4" t="s">
        <v>6</v>
      </c>
      <c r="B294" s="253" t="s">
        <v>14</v>
      </c>
      <c r="C294" s="253"/>
      <c r="D294" s="253"/>
      <c r="E294" s="253"/>
      <c r="F294" s="11" t="s">
        <v>1</v>
      </c>
      <c r="G294" s="227">
        <v>300</v>
      </c>
      <c r="H294" s="227"/>
      <c r="I294" s="227">
        <f>G294*H294</f>
        <v>0</v>
      </c>
    </row>
    <row r="295" spans="1:9">
      <c r="D295" s="1"/>
      <c r="G295"/>
      <c r="H295"/>
      <c r="I295"/>
    </row>
    <row r="296" spans="1:9">
      <c r="A296" s="234"/>
      <c r="B296" s="235"/>
      <c r="C296" s="235" t="s">
        <v>7</v>
      </c>
      <c r="D296" s="236"/>
      <c r="E296" s="235"/>
      <c r="F296" s="235"/>
      <c r="G296" s="236"/>
      <c r="H296" s="236"/>
      <c r="I296" s="236">
        <f>SUM(I289:I294)</f>
        <v>0</v>
      </c>
    </row>
    <row r="297" spans="1:9">
      <c r="A297" s="234"/>
      <c r="B297" s="235"/>
      <c r="C297" s="235" t="s">
        <v>15</v>
      </c>
      <c r="D297" s="236"/>
      <c r="E297" s="235"/>
      <c r="F297" s="235"/>
      <c r="G297" s="236"/>
      <c r="H297" s="236"/>
      <c r="I297" s="236">
        <f>0.25*I296</f>
        <v>0</v>
      </c>
    </row>
    <row r="298" spans="1:9">
      <c r="D298" s="1"/>
    </row>
    <row r="299" spans="1:9" ht="15.75" thickBot="1">
      <c r="A299" s="237"/>
      <c r="B299" s="2"/>
      <c r="C299" s="2" t="s">
        <v>9</v>
      </c>
      <c r="D299" s="3"/>
      <c r="E299" s="2"/>
      <c r="F299" s="2"/>
      <c r="G299" s="3"/>
      <c r="H299" s="3"/>
      <c r="I299" s="12">
        <f>SUM(I296:I297)</f>
        <v>0</v>
      </c>
    </row>
    <row r="300" spans="1:9">
      <c r="D300" s="1"/>
      <c r="I300" s="5"/>
    </row>
    <row r="301" spans="1:9">
      <c r="C301" s="256" t="s">
        <v>80</v>
      </c>
      <c r="D301" s="252"/>
      <c r="E301" s="252"/>
      <c r="F301" s="252"/>
      <c r="G301" s="252"/>
    </row>
    <row r="302" spans="1:9" ht="18.75">
      <c r="C302" s="7"/>
      <c r="D302" s="247"/>
      <c r="E302" s="247"/>
      <c r="F302" s="247"/>
      <c r="G302" s="13"/>
    </row>
    <row r="303" spans="1:9" ht="15.75">
      <c r="A303" s="228"/>
      <c r="B303" s="229" t="s">
        <v>203</v>
      </c>
      <c r="D303" s="1"/>
    </row>
    <row r="304" spans="1:9">
      <c r="B304" t="s">
        <v>204</v>
      </c>
      <c r="D304" s="1"/>
    </row>
    <row r="305" spans="1:9">
      <c r="B305" s="230"/>
      <c r="D305" s="1"/>
    </row>
    <row r="306" spans="1:9" ht="30">
      <c r="D306" s="1"/>
      <c r="F306" s="231" t="s">
        <v>12</v>
      </c>
      <c r="G306" s="232" t="s">
        <v>11</v>
      </c>
      <c r="H306" s="232" t="s">
        <v>13</v>
      </c>
      <c r="I306" s="232" t="s">
        <v>16</v>
      </c>
    </row>
    <row r="307" spans="1:9">
      <c r="A307" s="4" t="s">
        <v>0</v>
      </c>
      <c r="B307" s="253" t="s">
        <v>24</v>
      </c>
      <c r="C307" s="253"/>
      <c r="D307" s="253"/>
      <c r="E307" s="253"/>
      <c r="F307" s="11" t="s">
        <v>1</v>
      </c>
      <c r="G307" s="227">
        <v>180</v>
      </c>
      <c r="H307" s="227"/>
      <c r="I307" s="227">
        <f>G307*H307</f>
        <v>0</v>
      </c>
    </row>
    <row r="308" spans="1:9" ht="51" customHeight="1">
      <c r="A308" s="4" t="s">
        <v>2</v>
      </c>
      <c r="B308" s="253" t="s">
        <v>56</v>
      </c>
      <c r="C308" s="253"/>
      <c r="D308" s="253"/>
      <c r="E308" s="253"/>
      <c r="F308" s="233" t="s">
        <v>22</v>
      </c>
      <c r="G308" s="1">
        <v>4</v>
      </c>
      <c r="I308" s="1">
        <f>G308*H308</f>
        <v>0</v>
      </c>
    </row>
    <row r="309" spans="1:9" ht="33.75" customHeight="1">
      <c r="A309" s="4" t="s">
        <v>4</v>
      </c>
      <c r="B309" s="253" t="s">
        <v>23</v>
      </c>
      <c r="C309" s="253"/>
      <c r="D309" s="253"/>
      <c r="E309" s="253"/>
      <c r="F309" s="233" t="s">
        <v>3</v>
      </c>
      <c r="G309" s="1">
        <v>270</v>
      </c>
      <c r="I309" s="1">
        <f t="shared" ref="I309:I310" si="8">G309*H309</f>
        <v>0</v>
      </c>
    </row>
    <row r="310" spans="1:9" ht="32.25" customHeight="1">
      <c r="A310" s="4" t="s">
        <v>5</v>
      </c>
      <c r="B310" s="253" t="s">
        <v>57</v>
      </c>
      <c r="C310" s="253"/>
      <c r="D310" s="253"/>
      <c r="E310" s="253"/>
      <c r="F310" s="233" t="s">
        <v>3</v>
      </c>
      <c r="G310" s="1">
        <v>450</v>
      </c>
      <c r="I310" s="1">
        <f t="shared" si="8"/>
        <v>0</v>
      </c>
    </row>
    <row r="311" spans="1:9" ht="50.25" customHeight="1">
      <c r="A311" s="4" t="s">
        <v>6</v>
      </c>
      <c r="B311" s="253" t="s">
        <v>14</v>
      </c>
      <c r="C311" s="253"/>
      <c r="D311" s="253"/>
      <c r="E311" s="253"/>
      <c r="F311" s="11" t="s">
        <v>1</v>
      </c>
      <c r="G311" s="227">
        <v>180</v>
      </c>
      <c r="H311" s="227"/>
      <c r="I311" s="227">
        <f>G311*H311</f>
        <v>0</v>
      </c>
    </row>
    <row r="312" spans="1:9">
      <c r="D312" s="1"/>
      <c r="G312"/>
      <c r="H312"/>
      <c r="I312"/>
    </row>
    <row r="313" spans="1:9">
      <c r="A313" s="234"/>
      <c r="B313" s="235"/>
      <c r="C313" s="235" t="s">
        <v>7</v>
      </c>
      <c r="D313" s="236"/>
      <c r="E313" s="235"/>
      <c r="F313" s="235"/>
      <c r="G313" s="236"/>
      <c r="H313" s="236"/>
      <c r="I313" s="236">
        <f>SUM(I307:I311)</f>
        <v>0</v>
      </c>
    </row>
    <row r="314" spans="1:9">
      <c r="A314" s="234"/>
      <c r="B314" s="235"/>
      <c r="C314" s="235" t="s">
        <v>15</v>
      </c>
      <c r="D314" s="236"/>
      <c r="E314" s="235"/>
      <c r="F314" s="235"/>
      <c r="G314" s="236"/>
      <c r="H314" s="236"/>
      <c r="I314" s="236">
        <f>0.25*I313</f>
        <v>0</v>
      </c>
    </row>
    <row r="315" spans="1:9">
      <c r="D315" s="1"/>
    </row>
    <row r="316" spans="1:9" ht="15.75" thickBot="1">
      <c r="A316" s="237"/>
      <c r="B316" s="2"/>
      <c r="C316" s="2" t="s">
        <v>9</v>
      </c>
      <c r="D316" s="3"/>
      <c r="E316" s="2"/>
      <c r="F316" s="2"/>
      <c r="G316" s="3"/>
      <c r="H316" s="3"/>
      <c r="I316" s="12">
        <f>SUM(I313:I314)</f>
        <v>0</v>
      </c>
    </row>
    <row r="317" spans="1:9">
      <c r="D317" s="1"/>
      <c r="I317" s="5"/>
    </row>
    <row r="318" spans="1:9">
      <c r="C318" s="256" t="s">
        <v>80</v>
      </c>
      <c r="D318" s="252"/>
      <c r="E318" s="252"/>
      <c r="F318" s="252"/>
      <c r="G318" s="252"/>
    </row>
    <row r="319" spans="1:9" ht="18.75">
      <c r="C319" s="7"/>
      <c r="D319" s="247"/>
      <c r="E319" s="247"/>
      <c r="F319" s="247"/>
      <c r="G319" s="13"/>
    </row>
    <row r="320" spans="1:9" ht="15.75">
      <c r="A320" s="228"/>
      <c r="B320" s="229" t="s">
        <v>218</v>
      </c>
      <c r="D320" s="1"/>
    </row>
    <row r="321" spans="1:9">
      <c r="D321" s="1"/>
    </row>
    <row r="322" spans="1:9">
      <c r="B322" s="230"/>
      <c r="D322" s="1"/>
    </row>
    <row r="323" spans="1:9" ht="30">
      <c r="D323" s="1"/>
      <c r="F323" s="231" t="s">
        <v>12</v>
      </c>
      <c r="G323" s="232" t="s">
        <v>11</v>
      </c>
      <c r="H323" s="232" t="s">
        <v>13</v>
      </c>
      <c r="I323" s="232" t="s">
        <v>16</v>
      </c>
    </row>
    <row r="324" spans="1:9">
      <c r="A324" s="4" t="s">
        <v>0</v>
      </c>
      <c r="B324" s="253" t="s">
        <v>82</v>
      </c>
      <c r="C324" s="253"/>
      <c r="D324" s="253"/>
      <c r="E324" s="253"/>
      <c r="F324" s="11" t="s">
        <v>1</v>
      </c>
      <c r="G324" s="227">
        <v>50</v>
      </c>
      <c r="H324" s="227"/>
      <c r="I324" s="227">
        <f>G324*H324</f>
        <v>0</v>
      </c>
    </row>
    <row r="325" spans="1:9">
      <c r="G325"/>
      <c r="H325"/>
      <c r="I325"/>
    </row>
    <row r="326" spans="1:9" ht="60" customHeight="1">
      <c r="A326" s="4" t="s">
        <v>2</v>
      </c>
      <c r="B326" s="253" t="s">
        <v>217</v>
      </c>
      <c r="C326" s="253"/>
      <c r="D326" s="253"/>
      <c r="E326" s="253"/>
      <c r="F326" s="233"/>
    </row>
    <row r="327" spans="1:9">
      <c r="D327" s="1"/>
      <c r="F327" s="233" t="s">
        <v>3</v>
      </c>
      <c r="G327" s="1">
        <v>20</v>
      </c>
      <c r="I327" s="1">
        <f>G327*H327</f>
        <v>0</v>
      </c>
    </row>
    <row r="328" spans="1:9">
      <c r="D328" s="1"/>
      <c r="F328" s="233"/>
      <c r="G328" s="227"/>
      <c r="H328" s="227"/>
      <c r="I328" s="227"/>
    </row>
    <row r="329" spans="1:9" ht="60.75" customHeight="1">
      <c r="A329" s="4" t="s">
        <v>4</v>
      </c>
      <c r="B329" s="252" t="s">
        <v>83</v>
      </c>
      <c r="C329" s="252"/>
      <c r="D329" s="252"/>
      <c r="E329" s="252"/>
      <c r="F329" s="11" t="s">
        <v>25</v>
      </c>
      <c r="G329" s="227">
        <v>1</v>
      </c>
      <c r="H329" s="227"/>
      <c r="I329" s="227">
        <f>G329*H329</f>
        <v>0</v>
      </c>
    </row>
    <row r="330" spans="1:9">
      <c r="B330" s="247"/>
      <c r="C330" s="247"/>
      <c r="D330" s="247"/>
      <c r="E330" s="247"/>
      <c r="F330" s="11"/>
      <c r="G330" s="227"/>
      <c r="H330" s="227"/>
      <c r="I330" s="227"/>
    </row>
    <row r="331" spans="1:9" ht="75.75" customHeight="1">
      <c r="A331" s="4" t="s">
        <v>5</v>
      </c>
      <c r="B331" s="252" t="s">
        <v>216</v>
      </c>
      <c r="C331" s="252"/>
      <c r="D331" s="252"/>
      <c r="E331" s="252"/>
      <c r="F331" s="11"/>
      <c r="G331" s="227"/>
      <c r="H331" s="227"/>
      <c r="I331" s="227"/>
    </row>
    <row r="332" spans="1:9">
      <c r="B332" s="252" t="s">
        <v>84</v>
      </c>
      <c r="C332" s="252"/>
      <c r="D332" s="252"/>
      <c r="E332" s="252"/>
      <c r="F332" s="11" t="s">
        <v>41</v>
      </c>
      <c r="G332" s="227">
        <v>25</v>
      </c>
      <c r="H332" s="227"/>
      <c r="I332" s="227">
        <f t="shared" ref="I332:I333" si="9">G332*H332</f>
        <v>0</v>
      </c>
    </row>
    <row r="333" spans="1:9" ht="45.75" customHeight="1">
      <c r="A333" s="4" t="s">
        <v>6</v>
      </c>
      <c r="B333" s="252" t="s">
        <v>85</v>
      </c>
      <c r="C333" s="252"/>
      <c r="D333" s="252"/>
      <c r="E333" s="252"/>
      <c r="F333" s="11" t="s">
        <v>8</v>
      </c>
      <c r="G333" s="227">
        <v>6</v>
      </c>
      <c r="H333" s="227"/>
      <c r="I333" s="227">
        <f t="shared" si="9"/>
        <v>0</v>
      </c>
    </row>
    <row r="334" spans="1:9" ht="13.5" customHeight="1">
      <c r="B334" s="247"/>
      <c r="C334" s="247"/>
      <c r="D334" s="247"/>
      <c r="E334" s="247"/>
      <c r="F334" s="11"/>
      <c r="G334" s="227"/>
      <c r="H334" s="227"/>
      <c r="I334" s="227"/>
    </row>
    <row r="335" spans="1:9">
      <c r="A335" s="234"/>
      <c r="B335" s="235"/>
      <c r="C335" s="235" t="s">
        <v>7</v>
      </c>
      <c r="D335" s="236"/>
      <c r="E335" s="235"/>
      <c r="F335" s="235"/>
      <c r="G335" s="236"/>
      <c r="H335" s="236"/>
      <c r="I335" s="236">
        <f>SUM(I324:I333)</f>
        <v>0</v>
      </c>
    </row>
    <row r="336" spans="1:9">
      <c r="A336" s="234"/>
      <c r="B336" s="235"/>
      <c r="C336" s="235" t="s">
        <v>15</v>
      </c>
      <c r="D336" s="236"/>
      <c r="E336" s="235"/>
      <c r="F336" s="235"/>
      <c r="G336" s="236"/>
      <c r="H336" s="236"/>
      <c r="I336" s="236">
        <f>0.25*I335</f>
        <v>0</v>
      </c>
    </row>
    <row r="337" spans="1:9">
      <c r="D337" s="1"/>
    </row>
    <row r="338" spans="1:9" ht="15.75" thickBot="1">
      <c r="A338" s="237"/>
      <c r="B338" s="2"/>
      <c r="C338" s="2" t="s">
        <v>9</v>
      </c>
      <c r="D338" s="3"/>
      <c r="E338" s="2"/>
      <c r="F338" s="2"/>
      <c r="G338" s="3"/>
      <c r="H338" s="3"/>
      <c r="I338" s="12">
        <f>SUM(I335:I336)</f>
        <v>0</v>
      </c>
    </row>
    <row r="339" spans="1:9">
      <c r="D339" s="1"/>
      <c r="I339" s="5"/>
    </row>
    <row r="340" spans="1:9">
      <c r="C340" s="256" t="s">
        <v>80</v>
      </c>
      <c r="D340" s="252"/>
      <c r="E340" s="252"/>
      <c r="F340" s="252"/>
      <c r="G340" s="252"/>
    </row>
    <row r="341" spans="1:9" ht="18.75">
      <c r="C341" s="7"/>
      <c r="D341" s="247"/>
      <c r="E341" s="247"/>
      <c r="F341" s="247"/>
      <c r="G341" s="13"/>
    </row>
    <row r="342" spans="1:9" ht="15.75">
      <c r="A342" s="228"/>
      <c r="B342" s="229" t="s">
        <v>86</v>
      </c>
      <c r="D342" s="1"/>
    </row>
    <row r="343" spans="1:9">
      <c r="B343" t="s">
        <v>87</v>
      </c>
      <c r="D343" s="1"/>
    </row>
    <row r="344" spans="1:9">
      <c r="B344" s="230"/>
      <c r="D344" s="1"/>
    </row>
    <row r="345" spans="1:9" ht="30">
      <c r="D345" s="1"/>
      <c r="F345" s="231" t="s">
        <v>12</v>
      </c>
      <c r="G345" s="232" t="s">
        <v>11</v>
      </c>
      <c r="H345" s="232" t="s">
        <v>13</v>
      </c>
      <c r="I345" s="232" t="s">
        <v>16</v>
      </c>
    </row>
    <row r="346" spans="1:9">
      <c r="A346" s="4" t="s">
        <v>0</v>
      </c>
      <c r="B346" s="253" t="s">
        <v>82</v>
      </c>
      <c r="C346" s="253"/>
      <c r="D346" s="253"/>
      <c r="E346" s="253"/>
    </row>
    <row r="347" spans="1:9">
      <c r="F347" s="11" t="s">
        <v>1</v>
      </c>
      <c r="G347" s="227">
        <v>8</v>
      </c>
      <c r="H347" s="227"/>
      <c r="I347" s="227">
        <f>G347*H347</f>
        <v>0</v>
      </c>
    </row>
    <row r="348" spans="1:9">
      <c r="F348" s="11"/>
      <c r="G348" s="227"/>
      <c r="H348" s="227"/>
      <c r="I348" s="227"/>
    </row>
    <row r="349" spans="1:9" ht="45" customHeight="1">
      <c r="A349" s="4" t="s">
        <v>2</v>
      </c>
      <c r="B349" s="252" t="s">
        <v>89</v>
      </c>
      <c r="C349" s="252"/>
      <c r="D349" s="252"/>
      <c r="E349" s="252"/>
      <c r="F349" s="11" t="s">
        <v>8</v>
      </c>
      <c r="G349" s="1">
        <v>80</v>
      </c>
      <c r="I349" s="1">
        <f t="shared" ref="I349" si="10">G349*H349</f>
        <v>0</v>
      </c>
    </row>
    <row r="350" spans="1:9">
      <c r="D350" s="1"/>
      <c r="G350" s="227"/>
      <c r="H350" s="227"/>
      <c r="I350" s="227"/>
    </row>
    <row r="351" spans="1:9" ht="48" customHeight="1">
      <c r="A351" s="4" t="s">
        <v>4</v>
      </c>
      <c r="B351" s="253" t="s">
        <v>68</v>
      </c>
      <c r="C351" s="253"/>
      <c r="D351" s="253"/>
      <c r="E351" s="253"/>
    </row>
    <row r="352" spans="1:9">
      <c r="D352" s="1"/>
      <c r="F352" s="233" t="s">
        <v>8</v>
      </c>
      <c r="G352" s="1">
        <v>170</v>
      </c>
      <c r="I352" s="1">
        <f>G352*H352</f>
        <v>0</v>
      </c>
    </row>
    <row r="353" spans="1:9">
      <c r="D353" s="1"/>
      <c r="F353" s="233"/>
      <c r="G353" s="227"/>
      <c r="H353" s="227"/>
      <c r="I353" s="227"/>
    </row>
    <row r="354" spans="1:9" ht="60" customHeight="1">
      <c r="A354" s="4" t="s">
        <v>5</v>
      </c>
      <c r="B354" s="253" t="s">
        <v>88</v>
      </c>
      <c r="C354" s="253"/>
      <c r="D354" s="253"/>
      <c r="E354" s="253"/>
      <c r="F354" s="233"/>
    </row>
    <row r="355" spans="1:9">
      <c r="D355" s="1"/>
      <c r="F355" s="233" t="s">
        <v>3</v>
      </c>
      <c r="G355" s="1">
        <v>450</v>
      </c>
      <c r="I355" s="1">
        <f>G355*H355</f>
        <v>0</v>
      </c>
    </row>
    <row r="356" spans="1:9">
      <c r="D356" s="1"/>
      <c r="F356" s="233"/>
      <c r="G356" s="227"/>
      <c r="H356" s="227"/>
      <c r="I356" s="227"/>
    </row>
    <row r="357" spans="1:9" ht="46.5" customHeight="1">
      <c r="A357" s="4" t="s">
        <v>6</v>
      </c>
      <c r="B357" s="253" t="s">
        <v>14</v>
      </c>
      <c r="C357" s="253"/>
      <c r="D357" s="253"/>
      <c r="E357" s="253"/>
      <c r="F357" s="233"/>
      <c r="G357" s="227"/>
      <c r="H357" s="227"/>
      <c r="I357" s="227"/>
    </row>
    <row r="358" spans="1:9">
      <c r="D358" s="1"/>
      <c r="F358" s="11" t="s">
        <v>1</v>
      </c>
      <c r="G358" s="227">
        <v>280</v>
      </c>
      <c r="H358" s="227"/>
      <c r="I358" s="227">
        <f>G358*H358</f>
        <v>0</v>
      </c>
    </row>
    <row r="359" spans="1:9">
      <c r="D359" s="1"/>
      <c r="F359" s="11"/>
      <c r="G359" s="227"/>
      <c r="H359" s="227"/>
      <c r="I359" s="227"/>
    </row>
    <row r="360" spans="1:9">
      <c r="D360" s="1"/>
    </row>
    <row r="361" spans="1:9">
      <c r="A361" s="234"/>
      <c r="B361" s="235"/>
      <c r="C361" s="235" t="s">
        <v>7</v>
      </c>
      <c r="D361" s="236"/>
      <c r="E361" s="235"/>
      <c r="F361" s="235"/>
      <c r="G361" s="236"/>
      <c r="H361" s="236"/>
      <c r="I361" s="236">
        <f>SUM(I346:I359)</f>
        <v>0</v>
      </c>
    </row>
    <row r="362" spans="1:9">
      <c r="A362" s="234"/>
      <c r="B362" s="235"/>
      <c r="C362" s="235" t="s">
        <v>15</v>
      </c>
      <c r="D362" s="236"/>
      <c r="E362" s="235"/>
      <c r="F362" s="235"/>
      <c r="G362" s="236"/>
      <c r="H362" s="236"/>
      <c r="I362" s="236">
        <f>0.25*I361</f>
        <v>0</v>
      </c>
    </row>
    <row r="363" spans="1:9">
      <c r="D363" s="1"/>
    </row>
    <row r="364" spans="1:9" ht="15.75" thickBot="1">
      <c r="A364" s="237"/>
      <c r="B364" s="2"/>
      <c r="C364" s="2" t="s">
        <v>9</v>
      </c>
      <c r="D364" s="3"/>
      <c r="E364" s="2"/>
      <c r="F364" s="2"/>
      <c r="G364" s="3"/>
      <c r="H364" s="3"/>
      <c r="I364" s="12">
        <f>SUM(I361:I362)</f>
        <v>0</v>
      </c>
    </row>
    <row r="365" spans="1:9">
      <c r="D365" s="1"/>
      <c r="I365" s="5"/>
    </row>
    <row r="366" spans="1:9">
      <c r="B366" t="s">
        <v>158</v>
      </c>
      <c r="D366" s="1"/>
      <c r="I366" s="15">
        <f>SUM(I364,I338,I316,I299)</f>
        <v>0</v>
      </c>
    </row>
    <row r="367" spans="1:9">
      <c r="D367" s="1"/>
      <c r="I367" s="5"/>
    </row>
    <row r="368" spans="1:9">
      <c r="D368" s="1"/>
      <c r="I368" s="5"/>
    </row>
    <row r="369" spans="1:9">
      <c r="C369" s="256" t="s">
        <v>90</v>
      </c>
      <c r="D369" s="252"/>
      <c r="E369" s="252"/>
      <c r="F369" s="252"/>
      <c r="G369" s="252"/>
    </row>
    <row r="371" spans="1:9" ht="15.75">
      <c r="A371" s="228"/>
      <c r="B371" s="229" t="s">
        <v>91</v>
      </c>
      <c r="D371" s="1"/>
    </row>
    <row r="372" spans="1:9">
      <c r="B372" t="s">
        <v>92</v>
      </c>
      <c r="D372" s="1"/>
    </row>
    <row r="373" spans="1:9">
      <c r="B373" s="230"/>
      <c r="D373" s="1"/>
    </row>
    <row r="374" spans="1:9" ht="30">
      <c r="D374" s="1"/>
      <c r="F374" s="231" t="s">
        <v>12</v>
      </c>
      <c r="G374" s="232" t="s">
        <v>11</v>
      </c>
      <c r="H374" s="232" t="s">
        <v>13</v>
      </c>
      <c r="I374" s="232" t="s">
        <v>16</v>
      </c>
    </row>
    <row r="375" spans="1:9">
      <c r="A375" s="4" t="s">
        <v>0</v>
      </c>
      <c r="B375" s="253" t="s">
        <v>24</v>
      </c>
      <c r="C375" s="253"/>
      <c r="D375" s="253"/>
      <c r="E375" s="253"/>
    </row>
    <row r="376" spans="1:9">
      <c r="F376" s="11" t="s">
        <v>1</v>
      </c>
      <c r="G376" s="227">
        <v>170</v>
      </c>
      <c r="H376" s="227"/>
      <c r="I376" s="227">
        <f>G376*H376</f>
        <v>0</v>
      </c>
    </row>
    <row r="377" spans="1:9">
      <c r="F377" s="11"/>
    </row>
    <row r="378" spans="1:9" ht="46.5" customHeight="1">
      <c r="A378" s="4" t="s">
        <v>2</v>
      </c>
      <c r="B378" s="253" t="s">
        <v>56</v>
      </c>
      <c r="C378" s="253"/>
      <c r="D378" s="253"/>
      <c r="E378" s="253"/>
      <c r="F378" s="233" t="s">
        <v>22</v>
      </c>
      <c r="G378" s="1">
        <v>5</v>
      </c>
      <c r="I378" s="1">
        <f>G378*H378</f>
        <v>0</v>
      </c>
    </row>
    <row r="379" spans="1:9">
      <c r="D379" s="1"/>
      <c r="F379" s="233"/>
    </row>
    <row r="380" spans="1:9" ht="44.25" customHeight="1">
      <c r="A380" s="4" t="s">
        <v>4</v>
      </c>
      <c r="B380" s="253" t="s">
        <v>60</v>
      </c>
      <c r="C380" s="253"/>
      <c r="D380" s="253"/>
      <c r="E380" s="253"/>
      <c r="F380" s="233"/>
    </row>
    <row r="381" spans="1:9">
      <c r="D381" s="1"/>
      <c r="F381" s="233" t="s">
        <v>3</v>
      </c>
      <c r="G381" s="1">
        <v>230</v>
      </c>
      <c r="I381" s="1">
        <f>G381*H381</f>
        <v>0</v>
      </c>
    </row>
    <row r="382" spans="1:9">
      <c r="D382" s="1"/>
      <c r="F382" s="233"/>
    </row>
    <row r="383" spans="1:9">
      <c r="A383" s="4" t="s">
        <v>5</v>
      </c>
      <c r="B383" s="254" t="s">
        <v>77</v>
      </c>
      <c r="C383" s="254"/>
      <c r="D383" s="254"/>
      <c r="E383" s="254"/>
      <c r="F383" s="233" t="s">
        <v>41</v>
      </c>
      <c r="G383" s="1">
        <v>40</v>
      </c>
      <c r="I383" s="1">
        <f>G383*H383</f>
        <v>0</v>
      </c>
    </row>
    <row r="384" spans="1:9">
      <c r="F384" s="233"/>
    </row>
    <row r="385" spans="1:9">
      <c r="A385" s="4" t="s">
        <v>6</v>
      </c>
      <c r="B385" s="254" t="s">
        <v>93</v>
      </c>
      <c r="C385" s="254"/>
      <c r="D385" s="254"/>
      <c r="E385" s="254"/>
      <c r="F385" s="233" t="s">
        <v>8</v>
      </c>
      <c r="G385" s="1">
        <v>15</v>
      </c>
      <c r="I385" s="1">
        <f>G385*H385</f>
        <v>0</v>
      </c>
    </row>
    <row r="386" spans="1:9">
      <c r="F386" s="233"/>
    </row>
    <row r="387" spans="1:9">
      <c r="A387" s="4" t="s">
        <v>26</v>
      </c>
      <c r="B387" s="254" t="s">
        <v>94</v>
      </c>
      <c r="C387" s="254"/>
      <c r="D387" s="254"/>
      <c r="E387" s="254"/>
      <c r="F387" s="233"/>
      <c r="G387" s="1">
        <v>35</v>
      </c>
      <c r="I387" s="1">
        <f>G387*H387</f>
        <v>0</v>
      </c>
    </row>
    <row r="388" spans="1:9">
      <c r="F388" s="233"/>
    </row>
    <row r="389" spans="1:9">
      <c r="A389" s="4" t="s">
        <v>28</v>
      </c>
      <c r="B389" s="254" t="s">
        <v>95</v>
      </c>
      <c r="C389" s="254"/>
      <c r="D389" s="254"/>
      <c r="E389" s="254"/>
      <c r="F389" s="233" t="s">
        <v>41</v>
      </c>
      <c r="G389" s="1">
        <v>100</v>
      </c>
      <c r="I389" s="1">
        <f>G389*H389</f>
        <v>0</v>
      </c>
    </row>
    <row r="390" spans="1:9">
      <c r="F390" s="233"/>
    </row>
    <row r="391" spans="1:9" ht="52.5" customHeight="1">
      <c r="A391" s="4" t="s">
        <v>33</v>
      </c>
      <c r="B391" s="253" t="s">
        <v>14</v>
      </c>
      <c r="C391" s="253"/>
      <c r="D391" s="253"/>
      <c r="E391" s="253"/>
      <c r="F391" s="233"/>
    </row>
    <row r="392" spans="1:9">
      <c r="D392" s="1"/>
      <c r="F392" s="11" t="s">
        <v>1</v>
      </c>
      <c r="G392" s="1">
        <v>120</v>
      </c>
      <c r="I392" s="1">
        <f>G392*H392</f>
        <v>0</v>
      </c>
    </row>
    <row r="393" spans="1:9">
      <c r="D393" s="1"/>
    </row>
    <row r="394" spans="1:9">
      <c r="A394" s="234"/>
      <c r="B394" s="235"/>
      <c r="C394" s="235" t="s">
        <v>7</v>
      </c>
      <c r="D394" s="236"/>
      <c r="E394" s="235"/>
      <c r="F394" s="235"/>
      <c r="G394" s="236"/>
      <c r="H394" s="236"/>
      <c r="I394" s="236">
        <f>SUM(I375:I392)</f>
        <v>0</v>
      </c>
    </row>
    <row r="395" spans="1:9">
      <c r="A395" s="234"/>
      <c r="B395" s="235"/>
      <c r="C395" s="235" t="s">
        <v>15</v>
      </c>
      <c r="D395" s="236"/>
      <c r="E395" s="235"/>
      <c r="F395" s="235"/>
      <c r="G395" s="236"/>
      <c r="H395" s="236"/>
      <c r="I395" s="236">
        <f>0.25*I394</f>
        <v>0</v>
      </c>
    </row>
    <row r="396" spans="1:9">
      <c r="D396" s="1"/>
    </row>
    <row r="397" spans="1:9" ht="15.75" thickBot="1">
      <c r="A397" s="237"/>
      <c r="B397" s="2"/>
      <c r="C397" s="2" t="s">
        <v>9</v>
      </c>
      <c r="D397" s="3"/>
      <c r="E397" s="2"/>
      <c r="F397" s="2"/>
      <c r="G397" s="3"/>
      <c r="H397" s="3"/>
      <c r="I397" s="12">
        <f>SUM(I394:I395)</f>
        <v>0</v>
      </c>
    </row>
    <row r="398" spans="1:9">
      <c r="D398" s="1"/>
      <c r="I398" s="5"/>
    </row>
    <row r="399" spans="1:9">
      <c r="D399" s="1"/>
      <c r="I399" s="5"/>
    </row>
    <row r="400" spans="1:9" ht="15" customHeight="1">
      <c r="C400" s="256" t="s">
        <v>90</v>
      </c>
      <c r="D400" s="252"/>
      <c r="E400" s="252"/>
      <c r="F400" s="252"/>
      <c r="G400" s="252"/>
    </row>
    <row r="402" spans="1:9" ht="15.75">
      <c r="A402" s="228"/>
      <c r="B402" s="229" t="s">
        <v>96</v>
      </c>
      <c r="D402" s="1"/>
    </row>
    <row r="403" spans="1:9">
      <c r="B403" t="s">
        <v>97</v>
      </c>
      <c r="D403" s="1"/>
    </row>
    <row r="404" spans="1:9">
      <c r="B404" s="230"/>
      <c r="D404" s="1"/>
    </row>
    <row r="405" spans="1:9" ht="30">
      <c r="D405" s="1"/>
      <c r="F405" s="231" t="s">
        <v>12</v>
      </c>
      <c r="G405" s="232" t="s">
        <v>11</v>
      </c>
      <c r="H405" s="232" t="s">
        <v>13</v>
      </c>
      <c r="I405" s="232" t="s">
        <v>16</v>
      </c>
    </row>
    <row r="406" spans="1:9" ht="15" customHeight="1">
      <c r="A406" s="4" t="s">
        <v>0</v>
      </c>
      <c r="B406" s="253" t="s">
        <v>24</v>
      </c>
      <c r="C406" s="253"/>
      <c r="D406" s="253"/>
      <c r="E406" s="253"/>
    </row>
    <row r="407" spans="1:9">
      <c r="F407" s="11" t="s">
        <v>1</v>
      </c>
      <c r="G407" s="227">
        <v>900</v>
      </c>
      <c r="H407" s="227"/>
      <c r="I407" s="227">
        <f>G407*H407</f>
        <v>0</v>
      </c>
    </row>
    <row r="408" spans="1:9">
      <c r="F408" s="11"/>
    </row>
    <row r="409" spans="1:9" ht="48" customHeight="1">
      <c r="A409" s="4" t="s">
        <v>2</v>
      </c>
      <c r="B409" s="253" t="s">
        <v>98</v>
      </c>
      <c r="C409" s="253"/>
      <c r="D409" s="253"/>
      <c r="E409" s="253"/>
      <c r="F409" s="233" t="s">
        <v>1</v>
      </c>
      <c r="G409" s="1">
        <v>70</v>
      </c>
      <c r="I409" s="1">
        <f>G409*H409</f>
        <v>0</v>
      </c>
    </row>
    <row r="410" spans="1:9">
      <c r="D410" s="1"/>
      <c r="F410" s="233"/>
    </row>
    <row r="411" spans="1:9" ht="30.75" customHeight="1">
      <c r="A411" s="4" t="s">
        <v>4</v>
      </c>
      <c r="B411" s="253" t="s">
        <v>99</v>
      </c>
      <c r="C411" s="253"/>
      <c r="D411" s="253"/>
      <c r="E411" s="253"/>
      <c r="F411" s="233"/>
    </row>
    <row r="412" spans="1:9">
      <c r="D412" s="1"/>
      <c r="F412" s="233" t="s">
        <v>25</v>
      </c>
      <c r="G412" s="1">
        <v>2</v>
      </c>
      <c r="I412" s="1">
        <f>G412*H412</f>
        <v>0</v>
      </c>
    </row>
    <row r="413" spans="1:9">
      <c r="D413" s="1"/>
      <c r="F413" s="233"/>
    </row>
    <row r="414" spans="1:9">
      <c r="A414" s="4" t="s">
        <v>5</v>
      </c>
      <c r="B414" s="254" t="s">
        <v>100</v>
      </c>
      <c r="C414" s="254"/>
      <c r="D414" s="254"/>
      <c r="E414" s="254"/>
      <c r="F414" s="233" t="s">
        <v>3</v>
      </c>
      <c r="G414" s="1">
        <v>50</v>
      </c>
      <c r="I414" s="1">
        <f>G414*H414</f>
        <v>0</v>
      </c>
    </row>
    <row r="415" spans="1:9">
      <c r="F415" s="233"/>
    </row>
    <row r="416" spans="1:9">
      <c r="F416" s="233"/>
    </row>
    <row r="417" spans="1:9" ht="76.5" customHeight="1">
      <c r="A417" s="4" t="s">
        <v>6</v>
      </c>
      <c r="B417" s="252" t="s">
        <v>101</v>
      </c>
      <c r="C417" s="252"/>
      <c r="D417" s="252"/>
      <c r="E417" s="252"/>
      <c r="F417" s="233" t="s">
        <v>41</v>
      </c>
      <c r="G417" s="1">
        <v>60</v>
      </c>
      <c r="I417" s="1">
        <f>G417*H417</f>
        <v>0</v>
      </c>
    </row>
    <row r="418" spans="1:9">
      <c r="F418" s="233"/>
    </row>
    <row r="419" spans="1:9" ht="62.25" customHeight="1">
      <c r="A419" s="4" t="s">
        <v>26</v>
      </c>
      <c r="B419" s="252" t="s">
        <v>102</v>
      </c>
      <c r="C419" s="252"/>
      <c r="D419" s="252"/>
      <c r="E419" s="252"/>
      <c r="F419" s="233" t="s">
        <v>41</v>
      </c>
      <c r="G419" s="1">
        <v>400</v>
      </c>
      <c r="I419" s="1">
        <f>G419*H419</f>
        <v>0</v>
      </c>
    </row>
    <row r="420" spans="1:9">
      <c r="F420" s="233"/>
    </row>
    <row r="421" spans="1:9" ht="51.75" customHeight="1">
      <c r="A421" s="4" t="s">
        <v>28</v>
      </c>
      <c r="B421" s="253" t="s">
        <v>103</v>
      </c>
      <c r="C421" s="253"/>
      <c r="D421" s="253"/>
      <c r="E421" s="253"/>
      <c r="F421" s="233"/>
    </row>
    <row r="422" spans="1:9">
      <c r="D422" s="1"/>
      <c r="F422" s="11" t="s">
        <v>8</v>
      </c>
      <c r="G422" s="1">
        <f>515+70</f>
        <v>585</v>
      </c>
      <c r="I422" s="1">
        <f>G422*H422</f>
        <v>0</v>
      </c>
    </row>
    <row r="423" spans="1:9" ht="76.5" customHeight="1">
      <c r="A423" s="4" t="s">
        <v>33</v>
      </c>
      <c r="B423" s="252" t="s">
        <v>104</v>
      </c>
      <c r="C423" s="252"/>
      <c r="D423" s="252"/>
      <c r="E423" s="252"/>
      <c r="F423" s="11" t="s">
        <v>25</v>
      </c>
      <c r="G423" s="1">
        <v>25</v>
      </c>
      <c r="I423" s="1">
        <f>G423*H423</f>
        <v>0</v>
      </c>
    </row>
    <row r="424" spans="1:9">
      <c r="D424" s="1"/>
      <c r="F424" s="11"/>
    </row>
    <row r="425" spans="1:9" ht="42" customHeight="1">
      <c r="A425" s="4" t="s">
        <v>43</v>
      </c>
      <c r="B425" s="252" t="s">
        <v>105</v>
      </c>
      <c r="C425" s="252"/>
      <c r="D425" s="252"/>
      <c r="E425" s="252"/>
      <c r="F425" s="11" t="s">
        <v>22</v>
      </c>
      <c r="G425" s="1">
        <v>72</v>
      </c>
      <c r="I425" s="1">
        <f>G425*H425</f>
        <v>0</v>
      </c>
    </row>
    <row r="426" spans="1:9">
      <c r="D426" s="1"/>
      <c r="F426" s="11"/>
    </row>
    <row r="427" spans="1:9" ht="63.75" customHeight="1">
      <c r="A427" s="4" t="s">
        <v>45</v>
      </c>
      <c r="B427" s="252" t="s">
        <v>106</v>
      </c>
      <c r="C427" s="252"/>
      <c r="D427" s="252"/>
      <c r="E427" s="252"/>
      <c r="F427" s="11" t="s">
        <v>3</v>
      </c>
      <c r="G427" s="1">
        <f>900+50+350</f>
        <v>1300</v>
      </c>
      <c r="I427" s="1">
        <f>G427*H427</f>
        <v>0</v>
      </c>
    </row>
    <row r="428" spans="1:9" ht="20.25" customHeight="1">
      <c r="B428" s="247"/>
      <c r="C428" s="247"/>
      <c r="D428" s="247"/>
      <c r="E428" s="247"/>
      <c r="F428" s="11"/>
    </row>
    <row r="429" spans="1:9" ht="29.25" customHeight="1">
      <c r="A429" s="4" t="s">
        <v>46</v>
      </c>
      <c r="B429" s="252" t="s">
        <v>107</v>
      </c>
      <c r="C429" s="252"/>
      <c r="D429" s="252"/>
      <c r="E429" s="252"/>
      <c r="F429" s="11" t="s">
        <v>3</v>
      </c>
      <c r="G429" s="1">
        <v>2500</v>
      </c>
      <c r="I429" s="1">
        <f t="shared" ref="I429:I434" si="11">G429*H429</f>
        <v>0</v>
      </c>
    </row>
    <row r="430" spans="1:9" ht="17.25" customHeight="1">
      <c r="A430" s="4" t="s">
        <v>47</v>
      </c>
      <c r="B430" s="252" t="s">
        <v>77</v>
      </c>
      <c r="C430" s="252"/>
      <c r="D430" s="252"/>
      <c r="E430" s="252"/>
      <c r="F430" s="11" t="s">
        <v>41</v>
      </c>
      <c r="G430" s="1">
        <v>770</v>
      </c>
      <c r="I430" s="1">
        <f t="shared" si="11"/>
        <v>0</v>
      </c>
    </row>
    <row r="431" spans="1:9" ht="31.5" customHeight="1">
      <c r="A431" s="4" t="s">
        <v>49</v>
      </c>
      <c r="B431" s="252" t="s">
        <v>108</v>
      </c>
      <c r="C431" s="252"/>
      <c r="D431" s="252"/>
      <c r="E431" s="252"/>
      <c r="F431" s="11" t="s">
        <v>3</v>
      </c>
      <c r="G431" s="1">
        <v>2500</v>
      </c>
      <c r="I431" s="1">
        <f t="shared" si="11"/>
        <v>0</v>
      </c>
    </row>
    <row r="432" spans="1:9" ht="31.5" customHeight="1">
      <c r="A432" s="4" t="s">
        <v>52</v>
      </c>
      <c r="B432" s="252" t="s">
        <v>63</v>
      </c>
      <c r="C432" s="252"/>
      <c r="D432" s="252"/>
      <c r="E432" s="252"/>
      <c r="F432" s="11" t="s">
        <v>41</v>
      </c>
      <c r="G432" s="1">
        <v>20</v>
      </c>
      <c r="I432" s="1">
        <f t="shared" si="11"/>
        <v>0</v>
      </c>
    </row>
    <row r="433" spans="1:9" ht="31.5" customHeight="1">
      <c r="A433" s="4" t="s">
        <v>53</v>
      </c>
      <c r="B433" s="252" t="s">
        <v>109</v>
      </c>
      <c r="C433" s="252"/>
      <c r="D433" s="252"/>
      <c r="E433" s="252"/>
      <c r="F433" s="11" t="s">
        <v>25</v>
      </c>
      <c r="G433" s="1">
        <v>15</v>
      </c>
      <c r="I433" s="1">
        <f t="shared" si="11"/>
        <v>0</v>
      </c>
    </row>
    <row r="434" spans="1:9" ht="31.5" customHeight="1">
      <c r="A434" s="4" t="s">
        <v>212</v>
      </c>
      <c r="B434" s="252" t="s">
        <v>213</v>
      </c>
      <c r="C434" s="252"/>
      <c r="D434" s="252"/>
      <c r="E434" s="252"/>
      <c r="F434" s="11" t="s">
        <v>1</v>
      </c>
      <c r="G434" s="1">
        <v>375</v>
      </c>
      <c r="I434" s="1">
        <f t="shared" si="11"/>
        <v>0</v>
      </c>
    </row>
    <row r="435" spans="1:9">
      <c r="D435" s="1"/>
      <c r="F435" s="11"/>
    </row>
    <row r="436" spans="1:9">
      <c r="D436" s="1"/>
    </row>
    <row r="437" spans="1:9">
      <c r="A437" s="234"/>
      <c r="B437" s="235"/>
      <c r="C437" s="235" t="s">
        <v>7</v>
      </c>
      <c r="D437" s="236"/>
      <c r="E437" s="235"/>
      <c r="F437" s="235"/>
      <c r="G437" s="236"/>
      <c r="H437" s="236"/>
      <c r="I437" s="236">
        <f>SUM(I406:I436)</f>
        <v>0</v>
      </c>
    </row>
    <row r="438" spans="1:9">
      <c r="A438" s="234"/>
      <c r="B438" s="235"/>
      <c r="C438" s="235" t="s">
        <v>15</v>
      </c>
      <c r="D438" s="236"/>
      <c r="E438" s="235"/>
      <c r="F438" s="235"/>
      <c r="G438" s="236"/>
      <c r="H438" s="236"/>
      <c r="I438" s="236">
        <f>0.25*I437</f>
        <v>0</v>
      </c>
    </row>
    <row r="439" spans="1:9">
      <c r="D439" s="1"/>
    </row>
    <row r="440" spans="1:9" ht="15.75" thickBot="1">
      <c r="A440" s="237"/>
      <c r="B440" s="2"/>
      <c r="C440" s="2" t="s">
        <v>9</v>
      </c>
      <c r="D440" s="3"/>
      <c r="E440" s="2"/>
      <c r="F440" s="2"/>
      <c r="G440" s="3"/>
      <c r="H440" s="3"/>
      <c r="I440" s="12">
        <f>SUM(I437:I438)</f>
        <v>0</v>
      </c>
    </row>
    <row r="441" spans="1:9">
      <c r="D441" s="1"/>
      <c r="I441" s="5"/>
    </row>
    <row r="442" spans="1:9">
      <c r="B442" t="s">
        <v>159</v>
      </c>
      <c r="D442" s="1"/>
      <c r="I442" s="5">
        <f>SUM(I440,I397)</f>
        <v>0</v>
      </c>
    </row>
    <row r="443" spans="1:9">
      <c r="D443" s="1"/>
      <c r="I443" s="5"/>
    </row>
    <row r="444" spans="1:9">
      <c r="D444" s="1"/>
      <c r="I444" s="5"/>
    </row>
    <row r="445" spans="1:9" ht="15" customHeight="1">
      <c r="C445" s="256" t="s">
        <v>110</v>
      </c>
      <c r="D445" s="252"/>
      <c r="E445" s="252"/>
      <c r="F445" s="252"/>
      <c r="G445" s="252"/>
    </row>
    <row r="446" spans="1:9" ht="18.75">
      <c r="C446" s="7"/>
      <c r="D446" s="247"/>
      <c r="E446" s="247"/>
      <c r="F446" s="247"/>
      <c r="G446" s="13"/>
    </row>
    <row r="447" spans="1:9" ht="15.75">
      <c r="A447" s="228"/>
      <c r="B447" s="229" t="s">
        <v>111</v>
      </c>
      <c r="D447" s="1"/>
    </row>
    <row r="448" spans="1:9">
      <c r="B448" t="s">
        <v>116</v>
      </c>
      <c r="D448" s="1"/>
    </row>
    <row r="449" spans="1:9">
      <c r="B449" s="230"/>
      <c r="D449" s="1"/>
    </row>
    <row r="450" spans="1:9" ht="30">
      <c r="D450" s="1"/>
      <c r="F450" s="231" t="s">
        <v>12</v>
      </c>
      <c r="G450" s="232" t="s">
        <v>11</v>
      </c>
      <c r="H450" s="232" t="s">
        <v>13</v>
      </c>
      <c r="I450" s="232" t="s">
        <v>16</v>
      </c>
    </row>
    <row r="451" spans="1:9" ht="15" customHeight="1">
      <c r="A451" s="4" t="s">
        <v>0</v>
      </c>
      <c r="B451" s="253" t="s">
        <v>82</v>
      </c>
      <c r="C451" s="253"/>
      <c r="D451" s="253"/>
      <c r="E451" s="253"/>
    </row>
    <row r="452" spans="1:9">
      <c r="F452" s="11" t="s">
        <v>1</v>
      </c>
      <c r="G452" s="227">
        <v>8</v>
      </c>
      <c r="H452" s="227"/>
      <c r="I452" s="227">
        <f>G452*H452</f>
        <v>0</v>
      </c>
    </row>
    <row r="453" spans="1:9">
      <c r="F453" s="11"/>
      <c r="G453" s="227"/>
      <c r="H453" s="227"/>
      <c r="I453" s="227"/>
    </row>
    <row r="454" spans="1:9" ht="15" customHeight="1">
      <c r="A454" s="4" t="s">
        <v>2</v>
      </c>
      <c r="B454" s="252" t="s">
        <v>112</v>
      </c>
      <c r="C454" s="252"/>
      <c r="D454" s="252"/>
      <c r="E454" s="252"/>
      <c r="F454" s="11" t="s">
        <v>3</v>
      </c>
      <c r="G454" s="1">
        <v>580</v>
      </c>
      <c r="I454" s="1">
        <f t="shared" ref="I454" si="12">G454*H454</f>
        <v>0</v>
      </c>
    </row>
    <row r="455" spans="1:9">
      <c r="D455" s="1"/>
      <c r="G455" s="227"/>
      <c r="H455" s="227"/>
      <c r="I455" s="227"/>
    </row>
    <row r="456" spans="1:9" ht="44.25" customHeight="1">
      <c r="A456" s="4" t="s">
        <v>4</v>
      </c>
      <c r="B456" s="253" t="s">
        <v>113</v>
      </c>
      <c r="C456" s="253"/>
      <c r="D456" s="253"/>
      <c r="E456" s="253"/>
    </row>
    <row r="457" spans="1:9">
      <c r="D457" s="1"/>
      <c r="F457" s="233" t="s">
        <v>8</v>
      </c>
      <c r="G457" s="1">
        <v>100</v>
      </c>
      <c r="I457" s="1">
        <f>G457*H457</f>
        <v>0</v>
      </c>
    </row>
    <row r="458" spans="1:9">
      <c r="D458" s="1"/>
      <c r="F458" s="233"/>
      <c r="G458" s="227"/>
      <c r="H458" s="227"/>
      <c r="I458" s="227"/>
    </row>
    <row r="459" spans="1:9" ht="43.5" customHeight="1">
      <c r="A459" s="4" t="s">
        <v>5</v>
      </c>
      <c r="B459" s="253" t="s">
        <v>114</v>
      </c>
      <c r="C459" s="253"/>
      <c r="D459" s="253"/>
      <c r="E459" s="253"/>
      <c r="F459" s="233"/>
    </row>
    <row r="460" spans="1:9">
      <c r="D460" s="1"/>
      <c r="F460" s="233" t="s">
        <v>3</v>
      </c>
      <c r="G460" s="1">
        <v>580</v>
      </c>
      <c r="I460" s="1">
        <f>G460*H460</f>
        <v>0</v>
      </c>
    </row>
    <row r="461" spans="1:9">
      <c r="D461" s="1"/>
      <c r="F461" s="233"/>
      <c r="G461" s="227"/>
      <c r="H461" s="227"/>
      <c r="I461" s="227"/>
    </row>
    <row r="462" spans="1:9" ht="15" customHeight="1">
      <c r="A462" s="4" t="s">
        <v>6</v>
      </c>
      <c r="B462" s="253" t="s">
        <v>14</v>
      </c>
      <c r="C462" s="253"/>
      <c r="D462" s="253"/>
      <c r="E462" s="253"/>
      <c r="F462" s="233"/>
      <c r="G462" s="227"/>
      <c r="H462" s="227"/>
      <c r="I462" s="227"/>
    </row>
    <row r="463" spans="1:9">
      <c r="D463" s="1"/>
      <c r="F463" s="11" t="s">
        <v>1</v>
      </c>
      <c r="G463" s="227">
        <v>200</v>
      </c>
      <c r="H463" s="227"/>
      <c r="I463" s="227">
        <f>G463*H463</f>
        <v>0</v>
      </c>
    </row>
    <row r="464" spans="1:9">
      <c r="D464" s="1"/>
      <c r="F464" s="11"/>
      <c r="G464" s="227"/>
      <c r="H464" s="227"/>
      <c r="I464" s="227"/>
    </row>
    <row r="465" spans="1:9">
      <c r="B465" s="247"/>
      <c r="C465" s="247"/>
      <c r="D465" s="247"/>
      <c r="E465" s="247"/>
      <c r="F465" s="11"/>
      <c r="G465" s="227"/>
      <c r="H465" s="227"/>
      <c r="I465" s="227"/>
    </row>
    <row r="466" spans="1:9">
      <c r="D466" s="1"/>
    </row>
    <row r="467" spans="1:9">
      <c r="A467" s="234"/>
      <c r="B467" s="235"/>
      <c r="C467" s="235" t="s">
        <v>7</v>
      </c>
      <c r="D467" s="236"/>
      <c r="E467" s="235"/>
      <c r="F467" s="235"/>
      <c r="G467" s="236"/>
      <c r="H467" s="236"/>
      <c r="I467" s="236">
        <f>SUM(I451:I464)</f>
        <v>0</v>
      </c>
    </row>
    <row r="468" spans="1:9">
      <c r="A468" s="234"/>
      <c r="B468" s="235"/>
      <c r="C468" s="235" t="s">
        <v>15</v>
      </c>
      <c r="D468" s="236"/>
      <c r="E468" s="235"/>
      <c r="F468" s="235"/>
      <c r="G468" s="236"/>
      <c r="H468" s="236"/>
      <c r="I468" s="236">
        <f>0.25*I467</f>
        <v>0</v>
      </c>
    </row>
    <row r="469" spans="1:9">
      <c r="D469" s="1"/>
    </row>
    <row r="470" spans="1:9" ht="15.75" thickBot="1">
      <c r="A470" s="237"/>
      <c r="B470" s="2"/>
      <c r="C470" s="2" t="s">
        <v>9</v>
      </c>
      <c r="D470" s="3"/>
      <c r="E470" s="2"/>
      <c r="F470" s="2"/>
      <c r="G470" s="3"/>
      <c r="H470" s="3"/>
      <c r="I470" s="12">
        <f>SUM(I467:I468)</f>
        <v>0</v>
      </c>
    </row>
    <row r="471" spans="1:9">
      <c r="D471" s="1"/>
      <c r="I471" s="5"/>
    </row>
    <row r="472" spans="1:9" ht="15" customHeight="1">
      <c r="C472" s="256" t="s">
        <v>110</v>
      </c>
      <c r="D472" s="252"/>
      <c r="E472" s="252"/>
      <c r="F472" s="252"/>
      <c r="G472" s="252"/>
    </row>
    <row r="473" spans="1:9" ht="18.75">
      <c r="C473" s="7"/>
      <c r="D473" s="247"/>
      <c r="E473" s="247"/>
      <c r="F473" s="247"/>
      <c r="G473" s="13"/>
    </row>
    <row r="474" spans="1:9" ht="15.75">
      <c r="A474" s="228"/>
      <c r="B474" s="229" t="s">
        <v>115</v>
      </c>
      <c r="D474" s="1"/>
    </row>
    <row r="475" spans="1:9">
      <c r="B475" t="s">
        <v>117</v>
      </c>
      <c r="D475" s="1"/>
    </row>
    <row r="476" spans="1:9">
      <c r="B476" s="230"/>
      <c r="D476" s="1"/>
    </row>
    <row r="477" spans="1:9" ht="30">
      <c r="D477" s="1"/>
      <c r="F477" s="231" t="s">
        <v>12</v>
      </c>
      <c r="G477" s="232" t="s">
        <v>11</v>
      </c>
      <c r="H477" s="232" t="s">
        <v>13</v>
      </c>
      <c r="I477" s="232" t="s">
        <v>16</v>
      </c>
    </row>
    <row r="478" spans="1:9" ht="15" customHeight="1">
      <c r="A478" s="4" t="s">
        <v>0</v>
      </c>
      <c r="B478" s="253" t="s">
        <v>82</v>
      </c>
      <c r="C478" s="253"/>
      <c r="D478" s="253"/>
      <c r="E478" s="253"/>
    </row>
    <row r="479" spans="1:9">
      <c r="F479" s="11" t="s">
        <v>1</v>
      </c>
      <c r="G479" s="227">
        <v>10</v>
      </c>
      <c r="H479" s="227"/>
      <c r="I479" s="227">
        <f>G479*H479</f>
        <v>0</v>
      </c>
    </row>
    <row r="480" spans="1:9">
      <c r="F480" s="11"/>
      <c r="G480" s="227"/>
      <c r="H480" s="227"/>
      <c r="I480" s="227"/>
    </row>
    <row r="481" spans="1:9" ht="15" customHeight="1">
      <c r="A481" s="4" t="s">
        <v>2</v>
      </c>
      <c r="B481" s="252" t="s">
        <v>118</v>
      </c>
      <c r="C481" s="252"/>
      <c r="D481" s="252"/>
      <c r="E481" s="252"/>
      <c r="F481" s="11" t="s">
        <v>3</v>
      </c>
      <c r="G481" s="1">
        <v>540</v>
      </c>
      <c r="I481" s="1">
        <f t="shared" ref="I481" si="13">G481*H481</f>
        <v>0</v>
      </c>
    </row>
    <row r="482" spans="1:9">
      <c r="D482" s="1"/>
      <c r="G482" s="227"/>
      <c r="H482" s="227"/>
      <c r="I482" s="227"/>
    </row>
    <row r="483" spans="1:9" ht="28.5" customHeight="1">
      <c r="A483" s="4" t="s">
        <v>4</v>
      </c>
      <c r="B483" s="252" t="s">
        <v>119</v>
      </c>
      <c r="C483" s="252"/>
      <c r="D483" s="252"/>
      <c r="E483" s="252"/>
      <c r="F483" s="233" t="s">
        <v>8</v>
      </c>
      <c r="G483" s="248">
        <v>92</v>
      </c>
      <c r="H483" s="227"/>
      <c r="I483" s="227">
        <f>G483*H483</f>
        <v>0</v>
      </c>
    </row>
    <row r="484" spans="1:9">
      <c r="D484" s="1"/>
      <c r="G484" s="227"/>
      <c r="H484" s="227"/>
      <c r="I484" s="227"/>
    </row>
    <row r="485" spans="1:9" ht="61.5" customHeight="1">
      <c r="A485" s="4" t="s">
        <v>5</v>
      </c>
      <c r="B485" s="253" t="s">
        <v>120</v>
      </c>
      <c r="C485" s="253"/>
      <c r="D485" s="253"/>
      <c r="E485" s="253"/>
    </row>
    <row r="486" spans="1:9">
      <c r="D486" s="1"/>
      <c r="F486" s="233" t="s">
        <v>8</v>
      </c>
      <c r="G486" s="1">
        <v>160</v>
      </c>
      <c r="I486" s="1">
        <f>G486*H486</f>
        <v>0</v>
      </c>
    </row>
    <row r="487" spans="1:9">
      <c r="D487" s="1"/>
      <c r="F487" s="233"/>
      <c r="G487" s="227"/>
      <c r="H487" s="227"/>
      <c r="I487" s="227"/>
    </row>
    <row r="488" spans="1:9" ht="46.5" customHeight="1">
      <c r="A488" s="4" t="s">
        <v>6</v>
      </c>
      <c r="B488" s="253" t="s">
        <v>114</v>
      </c>
      <c r="C488" s="253"/>
      <c r="D488" s="253"/>
      <c r="E488" s="253"/>
      <c r="F488" s="233"/>
    </row>
    <row r="489" spans="1:9">
      <c r="D489" s="1"/>
      <c r="F489" s="233" t="s">
        <v>3</v>
      </c>
      <c r="G489" s="1">
        <v>540</v>
      </c>
      <c r="I489" s="1">
        <f>G489*H489</f>
        <v>0</v>
      </c>
    </row>
    <row r="490" spans="1:9" ht="28.5" customHeight="1">
      <c r="A490" s="4" t="s">
        <v>26</v>
      </c>
      <c r="B490" s="252" t="s">
        <v>121</v>
      </c>
      <c r="C490" s="252"/>
      <c r="D490" s="252"/>
      <c r="E490" s="252"/>
      <c r="F490" s="233" t="s">
        <v>3</v>
      </c>
      <c r="G490" s="1">
        <v>10</v>
      </c>
      <c r="I490" s="1">
        <f>G490*H490</f>
        <v>0</v>
      </c>
    </row>
    <row r="491" spans="1:9" ht="28.5" customHeight="1">
      <c r="B491" s="247"/>
      <c r="C491" s="247"/>
      <c r="D491" s="247"/>
      <c r="E491" s="247"/>
      <c r="F491" s="233"/>
    </row>
    <row r="492" spans="1:9" ht="15.75" customHeight="1">
      <c r="A492" s="4" t="s">
        <v>28</v>
      </c>
      <c r="B492" s="252" t="s">
        <v>122</v>
      </c>
      <c r="C492" s="252"/>
      <c r="D492" s="252"/>
      <c r="E492" s="252"/>
      <c r="F492" s="233" t="s">
        <v>41</v>
      </c>
      <c r="G492" s="1">
        <v>190</v>
      </c>
      <c r="I492" s="1">
        <f>G492*H492</f>
        <v>0</v>
      </c>
    </row>
    <row r="493" spans="1:9">
      <c r="D493" s="1"/>
      <c r="F493" s="233"/>
      <c r="G493" s="227"/>
      <c r="H493" s="227"/>
      <c r="I493" s="227"/>
    </row>
    <row r="494" spans="1:9" ht="44.25" customHeight="1">
      <c r="A494" s="4" t="s">
        <v>33</v>
      </c>
      <c r="B494" s="253" t="s">
        <v>14</v>
      </c>
      <c r="C494" s="253"/>
      <c r="D494" s="253"/>
      <c r="E494" s="253"/>
      <c r="F494" s="233"/>
      <c r="G494" s="227"/>
      <c r="H494" s="227"/>
      <c r="I494" s="227"/>
    </row>
    <row r="495" spans="1:9">
      <c r="D495" s="1"/>
      <c r="F495" s="11" t="s">
        <v>1</v>
      </c>
      <c r="G495" s="227">
        <v>420</v>
      </c>
      <c r="H495" s="227"/>
      <c r="I495" s="227">
        <f>G495*H495</f>
        <v>0</v>
      </c>
    </row>
    <row r="496" spans="1:9">
      <c r="D496" s="1"/>
      <c r="F496" s="11"/>
      <c r="G496" s="227"/>
      <c r="H496" s="227"/>
      <c r="I496" s="227"/>
    </row>
    <row r="497" spans="1:9">
      <c r="D497" s="1"/>
    </row>
    <row r="498" spans="1:9">
      <c r="A498" s="234"/>
      <c r="B498" s="235"/>
      <c r="C498" s="235" t="s">
        <v>7</v>
      </c>
      <c r="D498" s="236"/>
      <c r="E498" s="235"/>
      <c r="F498" s="235"/>
      <c r="G498" s="236"/>
      <c r="H498" s="236"/>
      <c r="I498" s="236">
        <f>SUM(I478:I496)</f>
        <v>0</v>
      </c>
    </row>
    <row r="499" spans="1:9">
      <c r="A499" s="234"/>
      <c r="B499" s="235"/>
      <c r="C499" s="235" t="s">
        <v>15</v>
      </c>
      <c r="D499" s="236"/>
      <c r="E499" s="235"/>
      <c r="F499" s="235"/>
      <c r="G499" s="236"/>
      <c r="H499" s="236"/>
      <c r="I499" s="236">
        <f>0.25*I498</f>
        <v>0</v>
      </c>
    </row>
    <row r="500" spans="1:9" ht="15" customHeight="1">
      <c r="D500" s="1"/>
    </row>
    <row r="501" spans="1:9" ht="15.75" thickBot="1">
      <c r="A501" s="237"/>
      <c r="B501" s="2"/>
      <c r="C501" s="2" t="s">
        <v>9</v>
      </c>
      <c r="D501" s="3"/>
      <c r="E501" s="2"/>
      <c r="F501" s="2"/>
      <c r="G501" s="3"/>
      <c r="H501" s="3"/>
      <c r="I501" s="12">
        <f>SUM(I498:I499)</f>
        <v>0</v>
      </c>
    </row>
    <row r="502" spans="1:9">
      <c r="D502" s="1"/>
      <c r="I502" s="5"/>
    </row>
    <row r="503" spans="1:9">
      <c r="B503" t="s">
        <v>208</v>
      </c>
      <c r="D503" s="1"/>
      <c r="I503" s="5">
        <f>SUM(I501,I470)</f>
        <v>0</v>
      </c>
    </row>
    <row r="504" spans="1:9">
      <c r="D504" s="1"/>
      <c r="I504" s="5"/>
    </row>
    <row r="505" spans="1:9">
      <c r="D505" s="257" t="s">
        <v>123</v>
      </c>
      <c r="E505" s="257"/>
      <c r="F505" s="257"/>
      <c r="G505" s="257"/>
      <c r="I505" s="5"/>
    </row>
    <row r="506" spans="1:9">
      <c r="D506" s="1"/>
      <c r="I506" s="5"/>
    </row>
    <row r="507" spans="1:9" ht="15.75">
      <c r="A507" s="228"/>
      <c r="B507" s="229" t="s">
        <v>161</v>
      </c>
      <c r="D507" s="1"/>
    </row>
    <row r="508" spans="1:9">
      <c r="B508" t="s">
        <v>124</v>
      </c>
      <c r="D508" s="1"/>
    </row>
    <row r="509" spans="1:9">
      <c r="B509" s="230"/>
      <c r="D509" s="1"/>
    </row>
    <row r="510" spans="1:9" ht="30">
      <c r="D510" s="1"/>
      <c r="F510" s="231" t="s">
        <v>12</v>
      </c>
      <c r="G510" s="232" t="s">
        <v>11</v>
      </c>
      <c r="H510" s="232" t="s">
        <v>13</v>
      </c>
      <c r="I510" s="232" t="s">
        <v>16</v>
      </c>
    </row>
    <row r="511" spans="1:9" ht="15" customHeight="1">
      <c r="A511" s="4" t="s">
        <v>0</v>
      </c>
      <c r="B511" s="253" t="s">
        <v>24</v>
      </c>
      <c r="C511" s="253"/>
      <c r="D511" s="253"/>
      <c r="E511" s="253"/>
    </row>
    <row r="512" spans="1:9">
      <c r="F512" s="11" t="s">
        <v>1</v>
      </c>
      <c r="G512" s="1">
        <v>812</v>
      </c>
      <c r="I512" s="1">
        <f>G512*H512</f>
        <v>0</v>
      </c>
    </row>
    <row r="513" spans="1:9">
      <c r="F513" s="11"/>
    </row>
    <row r="514" spans="1:9" ht="44.25" customHeight="1">
      <c r="A514" s="4" t="s">
        <v>2</v>
      </c>
      <c r="B514" s="253" t="s">
        <v>56</v>
      </c>
      <c r="C514" s="253"/>
      <c r="D514" s="253"/>
      <c r="E514" s="253"/>
      <c r="F514" s="11"/>
    </row>
    <row r="515" spans="1:9">
      <c r="F515" s="233" t="s">
        <v>22</v>
      </c>
      <c r="G515" s="1">
        <v>50</v>
      </c>
      <c r="I515" s="1">
        <f>G515*H515</f>
        <v>0</v>
      </c>
    </row>
    <row r="516" spans="1:9">
      <c r="D516" s="1"/>
    </row>
    <row r="517" spans="1:9" ht="32.25" customHeight="1">
      <c r="A517" s="4" t="s">
        <v>4</v>
      </c>
      <c r="B517" s="253" t="s">
        <v>23</v>
      </c>
      <c r="C517" s="253"/>
      <c r="D517" s="253"/>
      <c r="E517" s="253"/>
    </row>
    <row r="518" spans="1:9">
      <c r="D518" s="1"/>
      <c r="F518" s="233" t="s">
        <v>3</v>
      </c>
      <c r="G518" s="1">
        <v>1015</v>
      </c>
      <c r="I518" s="1">
        <f>G518*H518</f>
        <v>0</v>
      </c>
    </row>
    <row r="519" spans="1:9">
      <c r="D519" s="1"/>
      <c r="F519" s="233"/>
    </row>
    <row r="520" spans="1:9" ht="33" customHeight="1">
      <c r="A520" s="4" t="s">
        <v>5</v>
      </c>
      <c r="B520" s="253" t="s">
        <v>59</v>
      </c>
      <c r="C520" s="253"/>
      <c r="D520" s="253"/>
      <c r="E520" s="253"/>
      <c r="F520" s="233"/>
    </row>
    <row r="521" spans="1:9">
      <c r="D521" s="1"/>
      <c r="F521" s="233" t="s">
        <v>3</v>
      </c>
      <c r="G521" s="1">
        <v>1015</v>
      </c>
      <c r="I521" s="1">
        <f>G521*H521</f>
        <v>0</v>
      </c>
    </row>
    <row r="522" spans="1:9">
      <c r="D522" s="1"/>
      <c r="F522" s="233"/>
    </row>
    <row r="523" spans="1:9" ht="15" customHeight="1">
      <c r="A523" s="4" t="s">
        <v>6</v>
      </c>
      <c r="B523" s="253" t="s">
        <v>14</v>
      </c>
      <c r="C523" s="253"/>
      <c r="D523" s="253"/>
      <c r="E523" s="253"/>
      <c r="F523" s="233"/>
    </row>
    <row r="524" spans="1:9">
      <c r="D524" s="1"/>
      <c r="F524" s="11" t="s">
        <v>1</v>
      </c>
      <c r="G524" s="1">
        <f>G512</f>
        <v>812</v>
      </c>
      <c r="I524" s="1">
        <f>G524*H524</f>
        <v>0</v>
      </c>
    </row>
    <row r="525" spans="1:9">
      <c r="D525" s="1"/>
      <c r="F525" s="11"/>
    </row>
    <row r="526" spans="1:9" ht="15" customHeight="1">
      <c r="A526" s="4" t="s">
        <v>26</v>
      </c>
      <c r="B526" s="253" t="s">
        <v>42</v>
      </c>
      <c r="C526" s="253"/>
      <c r="D526" s="253"/>
      <c r="E526" s="253"/>
      <c r="F526" s="11" t="s">
        <v>41</v>
      </c>
      <c r="G526" s="1">
        <v>20</v>
      </c>
      <c r="I526" s="1">
        <f>G526*H526</f>
        <v>0</v>
      </c>
    </row>
    <row r="527" spans="1:9" ht="29.25" customHeight="1">
      <c r="A527" s="4" t="s">
        <v>28</v>
      </c>
      <c r="B527" s="252" t="s">
        <v>125</v>
      </c>
      <c r="C527" s="252"/>
      <c r="D527" s="252"/>
      <c r="E527" s="252"/>
      <c r="F527" s="11" t="s">
        <v>8</v>
      </c>
      <c r="G527" s="1">
        <v>60</v>
      </c>
      <c r="I527" s="1">
        <f t="shared" ref="I527:I528" si="14">G527*H527</f>
        <v>0</v>
      </c>
    </row>
    <row r="528" spans="1:9" ht="46.5" customHeight="1">
      <c r="A528" s="4" t="s">
        <v>33</v>
      </c>
      <c r="B528" s="252" t="s">
        <v>126</v>
      </c>
      <c r="C528" s="252"/>
      <c r="D528" s="252"/>
      <c r="E528" s="252"/>
      <c r="F528" s="11" t="s">
        <v>8</v>
      </c>
      <c r="G528" s="1">
        <v>60</v>
      </c>
      <c r="I528" s="1">
        <f t="shared" si="14"/>
        <v>0</v>
      </c>
    </row>
    <row r="529" spans="1:9">
      <c r="D529" s="1"/>
    </row>
    <row r="530" spans="1:9">
      <c r="A530" s="234"/>
      <c r="B530" s="235"/>
      <c r="C530" s="235" t="s">
        <v>7</v>
      </c>
      <c r="D530" s="236"/>
      <c r="E530" s="235"/>
      <c r="F530" s="235"/>
      <c r="G530" s="236"/>
      <c r="H530" s="236"/>
      <c r="I530" s="236">
        <f>SUM(I511:I528)</f>
        <v>0</v>
      </c>
    </row>
    <row r="531" spans="1:9">
      <c r="A531" s="234"/>
      <c r="B531" s="235"/>
      <c r="C531" s="235" t="s">
        <v>15</v>
      </c>
      <c r="D531" s="236"/>
      <c r="E531" s="235"/>
      <c r="F531" s="235"/>
      <c r="G531" s="236"/>
      <c r="H531" s="236"/>
      <c r="I531" s="236">
        <f>0.25*I530</f>
        <v>0</v>
      </c>
    </row>
    <row r="532" spans="1:9">
      <c r="D532" s="1"/>
    </row>
    <row r="533" spans="1:9" ht="15.75" thickBot="1">
      <c r="A533" s="237"/>
      <c r="B533" s="2"/>
      <c r="C533" s="2" t="s">
        <v>9</v>
      </c>
      <c r="D533" s="3"/>
      <c r="E533" s="2"/>
      <c r="F533" s="2"/>
      <c r="G533" s="3"/>
      <c r="H533" s="3"/>
      <c r="I533" s="12">
        <f>SUM(I530:I531)</f>
        <v>0</v>
      </c>
    </row>
    <row r="534" spans="1:9">
      <c r="D534" s="1"/>
      <c r="I534" s="5"/>
    </row>
    <row r="535" spans="1:9">
      <c r="D535" s="257" t="s">
        <v>123</v>
      </c>
      <c r="E535" s="257"/>
      <c r="F535" s="257"/>
      <c r="G535" s="257"/>
      <c r="I535" s="5"/>
    </row>
    <row r="536" spans="1:9">
      <c r="D536" s="1"/>
      <c r="I536" s="5"/>
    </row>
    <row r="537" spans="1:9" ht="15.75">
      <c r="A537" s="228"/>
      <c r="B537" s="229" t="s">
        <v>160</v>
      </c>
      <c r="D537" s="1"/>
    </row>
    <row r="538" spans="1:9">
      <c r="B538" t="s">
        <v>127</v>
      </c>
      <c r="D538" s="1"/>
    </row>
    <row r="539" spans="1:9">
      <c r="B539" s="230"/>
      <c r="D539" s="1"/>
    </row>
    <row r="540" spans="1:9" ht="30">
      <c r="D540" s="1"/>
      <c r="F540" s="231" t="s">
        <v>12</v>
      </c>
      <c r="G540" s="232" t="s">
        <v>11</v>
      </c>
      <c r="H540" s="232" t="s">
        <v>13</v>
      </c>
      <c r="I540" s="232" t="s">
        <v>16</v>
      </c>
    </row>
    <row r="541" spans="1:9" ht="15" customHeight="1">
      <c r="A541" s="4" t="s">
        <v>0</v>
      </c>
      <c r="B541" s="253" t="s">
        <v>24</v>
      </c>
      <c r="C541" s="253"/>
      <c r="D541" s="253"/>
      <c r="E541" s="253"/>
    </row>
    <row r="542" spans="1:9">
      <c r="F542" s="11" t="s">
        <v>1</v>
      </c>
      <c r="G542" s="1">
        <v>1180</v>
      </c>
      <c r="I542" s="1">
        <f>G542*H542</f>
        <v>0</v>
      </c>
    </row>
    <row r="543" spans="1:9">
      <c r="F543" s="11"/>
    </row>
    <row r="544" spans="1:9" ht="30" customHeight="1">
      <c r="A544" s="4" t="s">
        <v>2</v>
      </c>
      <c r="B544" s="253" t="s">
        <v>56</v>
      </c>
      <c r="C544" s="253"/>
      <c r="D544" s="253"/>
      <c r="E544" s="253"/>
      <c r="F544" s="11"/>
    </row>
    <row r="545" spans="1:9">
      <c r="F545" s="233" t="s">
        <v>22</v>
      </c>
      <c r="G545" s="1">
        <v>75</v>
      </c>
      <c r="I545" s="1">
        <f>G545*H545</f>
        <v>0</v>
      </c>
    </row>
    <row r="546" spans="1:9">
      <c r="D546" s="1"/>
    </row>
    <row r="547" spans="1:9" ht="31.5" customHeight="1">
      <c r="A547" s="4" t="s">
        <v>4</v>
      </c>
      <c r="B547" s="253" t="s">
        <v>23</v>
      </c>
      <c r="C547" s="253"/>
      <c r="D547" s="253"/>
      <c r="E547" s="253"/>
    </row>
    <row r="548" spans="1:9">
      <c r="D548" s="1"/>
      <c r="F548" s="233" t="s">
        <v>3</v>
      </c>
      <c r="G548" s="1">
        <v>1500</v>
      </c>
      <c r="I548" s="1">
        <f>G548*H548</f>
        <v>0</v>
      </c>
    </row>
    <row r="549" spans="1:9">
      <c r="D549" s="1"/>
      <c r="F549" s="233"/>
    </row>
    <row r="550" spans="1:9" ht="32.25" customHeight="1">
      <c r="A550" s="4" t="s">
        <v>5</v>
      </c>
      <c r="B550" s="253" t="s">
        <v>59</v>
      </c>
      <c r="C550" s="253"/>
      <c r="D550" s="253"/>
      <c r="E550" s="253"/>
      <c r="F550" s="233"/>
    </row>
    <row r="551" spans="1:9">
      <c r="D551" s="1"/>
      <c r="F551" s="233" t="s">
        <v>3</v>
      </c>
      <c r="G551" s="1">
        <v>1500</v>
      </c>
      <c r="I551" s="1">
        <f>G551*H551</f>
        <v>0</v>
      </c>
    </row>
    <row r="552" spans="1:9">
      <c r="D552" s="1"/>
      <c r="F552" s="233"/>
    </row>
    <row r="553" spans="1:9" ht="15" customHeight="1">
      <c r="A553" s="4" t="s">
        <v>6</v>
      </c>
      <c r="B553" s="253" t="s">
        <v>14</v>
      </c>
      <c r="C553" s="253"/>
      <c r="D553" s="253"/>
      <c r="E553" s="253"/>
      <c r="F553" s="233"/>
    </row>
    <row r="554" spans="1:9">
      <c r="D554" s="1"/>
      <c r="F554" s="11" t="s">
        <v>1</v>
      </c>
      <c r="G554" s="1">
        <f>G542</f>
        <v>1180</v>
      </c>
      <c r="I554" s="1">
        <f>G554*H554</f>
        <v>0</v>
      </c>
    </row>
    <row r="555" spans="1:9">
      <c r="D555" s="1"/>
      <c r="F555" s="11"/>
    </row>
    <row r="556" spans="1:9" ht="15" customHeight="1">
      <c r="A556" s="4" t="s">
        <v>26</v>
      </c>
      <c r="B556" s="253" t="s">
        <v>42</v>
      </c>
      <c r="C556" s="253"/>
      <c r="D556" s="253"/>
      <c r="E556" s="253"/>
      <c r="F556" s="11" t="s">
        <v>41</v>
      </c>
      <c r="G556" s="1">
        <v>20</v>
      </c>
      <c r="I556" s="1">
        <f>G556*H556</f>
        <v>0</v>
      </c>
    </row>
    <row r="557" spans="1:9" ht="31.5" customHeight="1">
      <c r="A557" s="4" t="s">
        <v>28</v>
      </c>
      <c r="B557" s="252" t="s">
        <v>125</v>
      </c>
      <c r="C557" s="252"/>
      <c r="D557" s="252"/>
      <c r="E557" s="252"/>
      <c r="F557" s="11" t="s">
        <v>8</v>
      </c>
      <c r="G557" s="1">
        <v>70</v>
      </c>
      <c r="I557" s="1">
        <f t="shared" ref="I557:I558" si="15">G557*H557</f>
        <v>0</v>
      </c>
    </row>
    <row r="558" spans="1:9" ht="46.5" customHeight="1">
      <c r="A558" s="4" t="s">
        <v>33</v>
      </c>
      <c r="B558" s="252" t="s">
        <v>126</v>
      </c>
      <c r="C558" s="252"/>
      <c r="D558" s="252"/>
      <c r="E558" s="252"/>
      <c r="F558" s="11" t="s">
        <v>8</v>
      </c>
      <c r="G558" s="1">
        <v>70</v>
      </c>
      <c r="I558" s="1">
        <f t="shared" si="15"/>
        <v>0</v>
      </c>
    </row>
    <row r="559" spans="1:9">
      <c r="D559" s="1"/>
    </row>
    <row r="560" spans="1:9">
      <c r="A560" s="234"/>
      <c r="B560" s="235"/>
      <c r="C560" s="235" t="s">
        <v>7</v>
      </c>
      <c r="D560" s="236"/>
      <c r="E560" s="235"/>
      <c r="F560" s="235"/>
      <c r="G560" s="236"/>
      <c r="H560" s="236"/>
      <c r="I560" s="236">
        <f>SUM(I541:I558)</f>
        <v>0</v>
      </c>
    </row>
    <row r="561" spans="1:9">
      <c r="A561" s="234"/>
      <c r="B561" s="235"/>
      <c r="C561" s="235" t="s">
        <v>15</v>
      </c>
      <c r="D561" s="236"/>
      <c r="E561" s="235"/>
      <c r="F561" s="235"/>
      <c r="G561" s="236"/>
      <c r="H561" s="236"/>
      <c r="I561" s="236">
        <f>0.25*I560</f>
        <v>0</v>
      </c>
    </row>
    <row r="562" spans="1:9">
      <c r="D562" s="1"/>
    </row>
    <row r="563" spans="1:9" ht="15.75" thickBot="1">
      <c r="A563" s="237"/>
      <c r="B563" s="2"/>
      <c r="C563" s="2" t="s">
        <v>9</v>
      </c>
      <c r="D563" s="3"/>
      <c r="E563" s="2"/>
      <c r="F563" s="2"/>
      <c r="G563" s="3"/>
      <c r="H563" s="3"/>
      <c r="I563" s="12">
        <f>SUM(I560:I561)</f>
        <v>0</v>
      </c>
    </row>
    <row r="564" spans="1:9">
      <c r="D564" s="1"/>
      <c r="I564" s="5"/>
    </row>
    <row r="565" spans="1:9">
      <c r="D565" s="1"/>
      <c r="I565" s="5"/>
    </row>
    <row r="566" spans="1:9">
      <c r="D566" s="257" t="s">
        <v>123</v>
      </c>
      <c r="E566" s="257"/>
      <c r="F566" s="257"/>
      <c r="G566" s="257"/>
      <c r="I566" s="5"/>
    </row>
    <row r="567" spans="1:9">
      <c r="D567" s="1"/>
      <c r="I567" s="5"/>
    </row>
    <row r="568" spans="1:9" ht="15.75">
      <c r="A568" s="228"/>
      <c r="B568" s="229" t="s">
        <v>162</v>
      </c>
      <c r="D568" s="1"/>
    </row>
    <row r="569" spans="1:9">
      <c r="B569" t="s">
        <v>128</v>
      </c>
      <c r="D569" s="1"/>
    </row>
    <row r="570" spans="1:9">
      <c r="B570" s="230"/>
      <c r="D570" s="1"/>
    </row>
    <row r="571" spans="1:9" ht="30">
      <c r="D571" s="1"/>
      <c r="F571" s="231" t="s">
        <v>12</v>
      </c>
      <c r="G571" s="232" t="s">
        <v>11</v>
      </c>
      <c r="H571" s="232" t="s">
        <v>13</v>
      </c>
      <c r="I571" s="232" t="s">
        <v>16</v>
      </c>
    </row>
    <row r="572" spans="1:9" ht="15" customHeight="1">
      <c r="A572" s="4" t="s">
        <v>0</v>
      </c>
      <c r="B572" s="253" t="s">
        <v>24</v>
      </c>
      <c r="C572" s="253"/>
      <c r="D572" s="253"/>
      <c r="E572" s="253"/>
    </row>
    <row r="573" spans="1:9">
      <c r="F573" s="11" t="s">
        <v>1</v>
      </c>
      <c r="G573" s="1">
        <v>280</v>
      </c>
      <c r="I573" s="1">
        <f>G573*H573</f>
        <v>0</v>
      </c>
    </row>
    <row r="574" spans="1:9">
      <c r="F574" s="11"/>
    </row>
    <row r="575" spans="1:9" ht="54" customHeight="1">
      <c r="A575" s="4" t="s">
        <v>2</v>
      </c>
      <c r="B575" s="253" t="s">
        <v>56</v>
      </c>
      <c r="C575" s="253"/>
      <c r="D575" s="253"/>
      <c r="E575" s="253"/>
      <c r="F575" s="11"/>
    </row>
    <row r="576" spans="1:9">
      <c r="F576" s="233" t="s">
        <v>22</v>
      </c>
      <c r="G576" s="1">
        <v>17</v>
      </c>
      <c r="I576" s="1">
        <f>G576*H576</f>
        <v>0</v>
      </c>
    </row>
    <row r="577" spans="1:9">
      <c r="D577" s="1"/>
    </row>
    <row r="578" spans="1:9" ht="33.75" customHeight="1">
      <c r="A578" s="4" t="s">
        <v>4</v>
      </c>
      <c r="B578" s="253" t="s">
        <v>23</v>
      </c>
      <c r="C578" s="253"/>
      <c r="D578" s="253"/>
      <c r="E578" s="253"/>
    </row>
    <row r="579" spans="1:9">
      <c r="D579" s="1"/>
      <c r="F579" s="233" t="s">
        <v>3</v>
      </c>
      <c r="G579" s="1">
        <v>350</v>
      </c>
      <c r="I579" s="1">
        <f>G579*H579</f>
        <v>0</v>
      </c>
    </row>
    <row r="580" spans="1:9">
      <c r="D580" s="1"/>
      <c r="F580" s="233"/>
    </row>
    <row r="581" spans="1:9" ht="31.5" customHeight="1">
      <c r="A581" s="4" t="s">
        <v>5</v>
      </c>
      <c r="B581" s="253" t="s">
        <v>129</v>
      </c>
      <c r="C581" s="253"/>
      <c r="D581" s="253"/>
      <c r="E581" s="253"/>
      <c r="F581" s="233" t="s">
        <v>3</v>
      </c>
      <c r="G581" s="1">
        <v>140</v>
      </c>
      <c r="I581" s="1">
        <f>G581*H581</f>
        <v>0</v>
      </c>
    </row>
    <row r="582" spans="1:9">
      <c r="D582" s="1"/>
      <c r="F582" s="233"/>
    </row>
    <row r="583" spans="1:9" ht="32.25" customHeight="1">
      <c r="A583" s="4" t="s">
        <v>6</v>
      </c>
      <c r="B583" s="253" t="s">
        <v>59</v>
      </c>
      <c r="C583" s="253"/>
      <c r="D583" s="253"/>
      <c r="E583" s="253"/>
      <c r="F583" s="233"/>
    </row>
    <row r="584" spans="1:9">
      <c r="D584" s="1"/>
      <c r="F584" s="233" t="s">
        <v>3</v>
      </c>
      <c r="G584" s="1">
        <v>490</v>
      </c>
      <c r="I584" s="1">
        <f>G584*H584</f>
        <v>0</v>
      </c>
    </row>
    <row r="585" spans="1:9">
      <c r="D585" s="1"/>
      <c r="F585" s="233"/>
    </row>
    <row r="586" spans="1:9" ht="44.25" customHeight="1">
      <c r="A586" s="4" t="s">
        <v>26</v>
      </c>
      <c r="B586" s="253" t="s">
        <v>14</v>
      </c>
      <c r="C586" s="253"/>
      <c r="D586" s="253"/>
      <c r="E586" s="253"/>
      <c r="F586" s="233"/>
    </row>
    <row r="587" spans="1:9">
      <c r="D587" s="1"/>
      <c r="F587" s="11" t="s">
        <v>1</v>
      </c>
      <c r="G587" s="1">
        <f>G573</f>
        <v>280</v>
      </c>
      <c r="I587" s="1">
        <f>G587*H587</f>
        <v>0</v>
      </c>
    </row>
    <row r="588" spans="1:9">
      <c r="D588" s="1"/>
      <c r="F588" s="11"/>
    </row>
    <row r="589" spans="1:9" ht="15" customHeight="1">
      <c r="A589" s="4" t="s">
        <v>28</v>
      </c>
      <c r="B589" s="253" t="s">
        <v>42</v>
      </c>
      <c r="C589" s="253"/>
      <c r="D589" s="253"/>
      <c r="E589" s="253"/>
      <c r="F589" s="11" t="s">
        <v>41</v>
      </c>
      <c r="G589" s="1">
        <v>150</v>
      </c>
      <c r="I589" s="1">
        <f>G589*H589</f>
        <v>0</v>
      </c>
    </row>
    <row r="590" spans="1:9" ht="27.75" customHeight="1">
      <c r="A590" s="4" t="s">
        <v>33</v>
      </c>
      <c r="B590" s="252" t="s">
        <v>125</v>
      </c>
      <c r="C590" s="252"/>
      <c r="D590" s="252"/>
      <c r="E590" s="252"/>
      <c r="F590" s="11" t="s">
        <v>8</v>
      </c>
      <c r="G590" s="1">
        <v>85</v>
      </c>
      <c r="I590" s="1">
        <f t="shared" ref="I590:I591" si="16">G590*H590</f>
        <v>0</v>
      </c>
    </row>
    <row r="591" spans="1:9" ht="42" customHeight="1">
      <c r="A591" s="4" t="s">
        <v>43</v>
      </c>
      <c r="B591" s="252" t="s">
        <v>126</v>
      </c>
      <c r="C591" s="252"/>
      <c r="D591" s="252"/>
      <c r="E591" s="252"/>
      <c r="F591" s="11" t="s">
        <v>8</v>
      </c>
      <c r="G591" s="1">
        <v>85</v>
      </c>
      <c r="I591" s="1">
        <f t="shared" si="16"/>
        <v>0</v>
      </c>
    </row>
    <row r="592" spans="1:9">
      <c r="D592" s="1"/>
    </row>
    <row r="593" spans="1:9">
      <c r="A593" s="234"/>
      <c r="B593" s="235"/>
      <c r="C593" s="235" t="s">
        <v>7</v>
      </c>
      <c r="D593" s="236"/>
      <c r="E593" s="235"/>
      <c r="F593" s="235"/>
      <c r="G593" s="236"/>
      <c r="H593" s="236"/>
      <c r="I593" s="236">
        <f>SUM(I572:I591)</f>
        <v>0</v>
      </c>
    </row>
    <row r="594" spans="1:9">
      <c r="A594" s="234"/>
      <c r="B594" s="235"/>
      <c r="C594" s="235" t="s">
        <v>15</v>
      </c>
      <c r="D594" s="236"/>
      <c r="E594" s="235"/>
      <c r="F594" s="235"/>
      <c r="G594" s="236"/>
      <c r="H594" s="236"/>
      <c r="I594" s="236">
        <f>0.25*I593</f>
        <v>0</v>
      </c>
    </row>
    <row r="595" spans="1:9">
      <c r="D595" s="1"/>
    </row>
    <row r="596" spans="1:9" ht="15.75" thickBot="1">
      <c r="A596" s="237"/>
      <c r="B596" s="2"/>
      <c r="C596" s="2" t="s">
        <v>9</v>
      </c>
      <c r="D596" s="3"/>
      <c r="E596" s="2"/>
      <c r="F596" s="2"/>
      <c r="G596" s="3"/>
      <c r="H596" s="3"/>
      <c r="I596" s="249">
        <f>SUM(I593:I594)</f>
        <v>0</v>
      </c>
    </row>
    <row r="597" spans="1:9">
      <c r="D597" s="1"/>
      <c r="I597" s="5"/>
    </row>
    <row r="598" spans="1:9">
      <c r="B598" t="s">
        <v>219</v>
      </c>
      <c r="D598" s="1"/>
      <c r="I598" s="5">
        <f>SUM(I596,I563,I533)</f>
        <v>0</v>
      </c>
    </row>
    <row r="599" spans="1:9">
      <c r="D599" s="1"/>
      <c r="I599" s="5"/>
    </row>
    <row r="600" spans="1:9">
      <c r="D600" s="257" t="s">
        <v>130</v>
      </c>
      <c r="E600" s="257"/>
      <c r="F600" s="257"/>
      <c r="G600" s="257"/>
      <c r="I600" s="5"/>
    </row>
    <row r="601" spans="1:9">
      <c r="D601" s="1"/>
      <c r="I601" s="5"/>
    </row>
    <row r="602" spans="1:9" ht="15.75">
      <c r="A602" s="228"/>
      <c r="B602" s="229" t="s">
        <v>131</v>
      </c>
      <c r="D602" s="1"/>
    </row>
    <row r="603" spans="1:9">
      <c r="B603" t="s">
        <v>132</v>
      </c>
      <c r="D603" s="1"/>
    </row>
    <row r="604" spans="1:9">
      <c r="B604" s="230"/>
      <c r="D604" s="1"/>
    </row>
    <row r="605" spans="1:9" ht="30">
      <c r="D605" s="1"/>
      <c r="F605" s="231" t="s">
        <v>12</v>
      </c>
      <c r="G605" s="232" t="s">
        <v>11</v>
      </c>
      <c r="H605" s="232" t="s">
        <v>13</v>
      </c>
      <c r="I605" s="232" t="s">
        <v>16</v>
      </c>
    </row>
    <row r="606" spans="1:9" ht="15" customHeight="1">
      <c r="A606" s="4" t="s">
        <v>0</v>
      </c>
      <c r="B606" s="253" t="s">
        <v>24</v>
      </c>
      <c r="C606" s="253"/>
      <c r="D606" s="253"/>
      <c r="E606" s="253"/>
    </row>
    <row r="607" spans="1:9">
      <c r="F607" s="11" t="s">
        <v>1</v>
      </c>
      <c r="G607" s="1">
        <v>510</v>
      </c>
      <c r="I607" s="1">
        <f>G607*H607</f>
        <v>0</v>
      </c>
    </row>
    <row r="608" spans="1:9">
      <c r="F608" s="11"/>
    </row>
    <row r="609" spans="1:9" ht="45" customHeight="1">
      <c r="A609" s="4" t="s">
        <v>2</v>
      </c>
      <c r="B609" s="253" t="s">
        <v>56</v>
      </c>
      <c r="C609" s="253"/>
      <c r="D609" s="253"/>
      <c r="E609" s="253"/>
      <c r="F609" s="11"/>
    </row>
    <row r="610" spans="1:9">
      <c r="F610" s="233" t="s">
        <v>22</v>
      </c>
      <c r="G610" s="1">
        <v>32</v>
      </c>
      <c r="I610" s="1">
        <f>G610*H610</f>
        <v>0</v>
      </c>
    </row>
    <row r="611" spans="1:9">
      <c r="D611" s="1"/>
    </row>
    <row r="612" spans="1:9" ht="32.25" customHeight="1">
      <c r="A612" s="4" t="s">
        <v>4</v>
      </c>
      <c r="B612" s="253" t="s">
        <v>23</v>
      </c>
      <c r="C612" s="253"/>
      <c r="D612" s="253"/>
      <c r="E612" s="253"/>
    </row>
    <row r="613" spans="1:9">
      <c r="D613" s="1"/>
      <c r="F613" s="233" t="s">
        <v>3</v>
      </c>
      <c r="G613" s="1">
        <v>660</v>
      </c>
      <c r="I613" s="1">
        <f>G613*H613</f>
        <v>0</v>
      </c>
    </row>
    <row r="614" spans="1:9">
      <c r="D614" s="1"/>
      <c r="F614" s="233"/>
    </row>
    <row r="615" spans="1:9" ht="31.5" customHeight="1">
      <c r="A615" s="4" t="s">
        <v>5</v>
      </c>
      <c r="B615" s="253" t="s">
        <v>59</v>
      </c>
      <c r="C615" s="253"/>
      <c r="D615" s="253"/>
      <c r="E615" s="253"/>
      <c r="F615" s="233"/>
    </row>
    <row r="616" spans="1:9">
      <c r="D616" s="1"/>
      <c r="F616" s="233" t="s">
        <v>3</v>
      </c>
      <c r="G616" s="1">
        <v>660</v>
      </c>
      <c r="I616" s="1">
        <f>G616*H616</f>
        <v>0</v>
      </c>
    </row>
    <row r="617" spans="1:9">
      <c r="D617" s="1"/>
      <c r="F617" s="233"/>
    </row>
    <row r="618" spans="1:9" ht="43.5" customHeight="1">
      <c r="A618" s="4" t="s">
        <v>6</v>
      </c>
      <c r="B618" s="253" t="s">
        <v>14</v>
      </c>
      <c r="C618" s="253"/>
      <c r="D618" s="253"/>
      <c r="E618" s="253"/>
      <c r="F618" s="233"/>
    </row>
    <row r="619" spans="1:9">
      <c r="D619" s="1"/>
      <c r="F619" s="11" t="s">
        <v>1</v>
      </c>
      <c r="G619" s="1">
        <f>G607</f>
        <v>510</v>
      </c>
      <c r="I619" s="1">
        <f>G619*H619</f>
        <v>0</v>
      </c>
    </row>
    <row r="620" spans="1:9">
      <c r="D620" s="1"/>
      <c r="F620" s="11"/>
    </row>
    <row r="621" spans="1:9" ht="15" customHeight="1">
      <c r="A621" s="4" t="s">
        <v>26</v>
      </c>
      <c r="B621" s="253" t="s">
        <v>42</v>
      </c>
      <c r="C621" s="253"/>
      <c r="D621" s="253"/>
      <c r="E621" s="253"/>
      <c r="F621" s="11" t="s">
        <v>41</v>
      </c>
      <c r="G621" s="1">
        <v>20</v>
      </c>
      <c r="I621" s="1">
        <f>G621*H621</f>
        <v>0</v>
      </c>
    </row>
    <row r="622" spans="1:9" ht="32.25" customHeight="1">
      <c r="A622" s="4" t="s">
        <v>28</v>
      </c>
      <c r="B622" s="252" t="s">
        <v>125</v>
      </c>
      <c r="C622" s="252"/>
      <c r="D622" s="252"/>
      <c r="E622" s="252"/>
      <c r="F622" s="11" t="s">
        <v>8</v>
      </c>
      <c r="G622" s="1">
        <v>30</v>
      </c>
      <c r="I622" s="1">
        <f t="shared" ref="I622:I623" si="17">G622*H622</f>
        <v>0</v>
      </c>
    </row>
    <row r="623" spans="1:9" ht="44.25" customHeight="1">
      <c r="A623" s="4" t="s">
        <v>33</v>
      </c>
      <c r="B623" s="252" t="s">
        <v>126</v>
      </c>
      <c r="C623" s="252"/>
      <c r="D623" s="252"/>
      <c r="E623" s="252"/>
      <c r="F623" s="11" t="s">
        <v>8</v>
      </c>
      <c r="G623" s="1">
        <v>30</v>
      </c>
      <c r="I623" s="1">
        <f t="shared" si="17"/>
        <v>0</v>
      </c>
    </row>
    <row r="624" spans="1:9">
      <c r="D624" s="1"/>
    </row>
    <row r="625" spans="1:9">
      <c r="A625" s="234"/>
      <c r="B625" s="235"/>
      <c r="C625" s="235" t="s">
        <v>7</v>
      </c>
      <c r="D625" s="236"/>
      <c r="E625" s="235"/>
      <c r="F625" s="235"/>
      <c r="G625" s="236"/>
      <c r="H625" s="236"/>
      <c r="I625" s="236">
        <f>SUM(I606:I623)</f>
        <v>0</v>
      </c>
    </row>
    <row r="626" spans="1:9">
      <c r="A626" s="234"/>
      <c r="B626" s="235"/>
      <c r="C626" s="235" t="s">
        <v>15</v>
      </c>
      <c r="D626" s="236"/>
      <c r="E626" s="235"/>
      <c r="F626" s="235"/>
      <c r="G626" s="236"/>
      <c r="H626" s="236"/>
      <c r="I626" s="236">
        <f>0.25*I625</f>
        <v>0</v>
      </c>
    </row>
    <row r="627" spans="1:9">
      <c r="D627" s="1"/>
    </row>
    <row r="628" spans="1:9" ht="15.75" thickBot="1">
      <c r="A628" s="237"/>
      <c r="B628" s="2"/>
      <c r="C628" s="2" t="s">
        <v>9</v>
      </c>
      <c r="D628" s="3"/>
      <c r="E628" s="2"/>
      <c r="F628" s="2"/>
      <c r="G628" s="3"/>
      <c r="H628" s="3"/>
      <c r="I628" s="12">
        <f>SUM(I625:I626)</f>
        <v>0</v>
      </c>
    </row>
    <row r="629" spans="1:9" ht="15" customHeight="1">
      <c r="C629" s="256" t="s">
        <v>134</v>
      </c>
      <c r="D629" s="252"/>
      <c r="E629" s="252"/>
      <c r="F629" s="252"/>
      <c r="G629" s="252"/>
    </row>
    <row r="630" spans="1:9" ht="18.75">
      <c r="C630" s="7"/>
      <c r="D630" s="247"/>
      <c r="E630" s="247"/>
      <c r="F630" s="247"/>
      <c r="G630" s="13"/>
    </row>
    <row r="631" spans="1:9" ht="15.75">
      <c r="A631" s="228"/>
      <c r="B631" s="229" t="s">
        <v>135</v>
      </c>
      <c r="D631" s="1"/>
    </row>
    <row r="632" spans="1:9">
      <c r="B632" t="s">
        <v>136</v>
      </c>
      <c r="D632" s="1"/>
    </row>
    <row r="633" spans="1:9">
      <c r="B633" s="230"/>
      <c r="D633" s="1"/>
    </row>
    <row r="634" spans="1:9" ht="30">
      <c r="D634" s="1"/>
      <c r="F634" s="231" t="s">
        <v>12</v>
      </c>
      <c r="G634" s="232" t="s">
        <v>11</v>
      </c>
      <c r="H634" s="232" t="s">
        <v>13</v>
      </c>
      <c r="I634" s="232" t="s">
        <v>16</v>
      </c>
    </row>
    <row r="635" spans="1:9">
      <c r="F635" s="11"/>
      <c r="G635" s="227"/>
      <c r="H635" s="227"/>
      <c r="I635" s="227"/>
    </row>
    <row r="636" spans="1:9" ht="15" customHeight="1">
      <c r="A636" s="4" t="s">
        <v>0</v>
      </c>
      <c r="B636" s="252" t="s">
        <v>118</v>
      </c>
      <c r="C636" s="252"/>
      <c r="D636" s="252"/>
      <c r="E636" s="252"/>
      <c r="F636" s="11" t="s">
        <v>3</v>
      </c>
      <c r="G636" s="1">
        <v>675</v>
      </c>
      <c r="I636" s="1">
        <f t="shared" ref="I636" si="18">G636*H636</f>
        <v>0</v>
      </c>
    </row>
    <row r="637" spans="1:9">
      <c r="D637" s="1"/>
      <c r="G637" s="227"/>
      <c r="H637" s="227"/>
      <c r="I637" s="227"/>
    </row>
    <row r="638" spans="1:9" ht="18.75" customHeight="1">
      <c r="A638" s="4" t="s">
        <v>2</v>
      </c>
      <c r="B638" s="252" t="s">
        <v>77</v>
      </c>
      <c r="C638" s="252"/>
      <c r="D638" s="252"/>
      <c r="E638" s="252"/>
      <c r="F638" s="233" t="s">
        <v>41</v>
      </c>
      <c r="G638" s="227">
        <v>7</v>
      </c>
      <c r="H638" s="227"/>
      <c r="I638" s="227">
        <f>G638*H638</f>
        <v>0</v>
      </c>
    </row>
    <row r="639" spans="1:9">
      <c r="D639" s="1"/>
      <c r="G639" s="227"/>
      <c r="H639" s="227"/>
      <c r="I639" s="227"/>
    </row>
    <row r="640" spans="1:9" ht="47.25" customHeight="1">
      <c r="A640" s="4" t="s">
        <v>4</v>
      </c>
      <c r="B640" s="253" t="s">
        <v>137</v>
      </c>
      <c r="C640" s="253"/>
      <c r="D640" s="253"/>
      <c r="E640" s="253"/>
    </row>
    <row r="641" spans="1:9">
      <c r="D641" s="1"/>
      <c r="F641" s="233" t="s">
        <v>8</v>
      </c>
      <c r="G641" s="1">
        <v>145</v>
      </c>
      <c r="I641" s="1">
        <f>G641*H641</f>
        <v>0</v>
      </c>
    </row>
    <row r="642" spans="1:9">
      <c r="D642" s="1"/>
      <c r="F642" s="233"/>
      <c r="G642" s="227"/>
      <c r="H642" s="227"/>
      <c r="I642" s="227"/>
    </row>
    <row r="643" spans="1:9" ht="48" customHeight="1">
      <c r="A643" s="4" t="s">
        <v>5</v>
      </c>
      <c r="B643" s="253" t="s">
        <v>114</v>
      </c>
      <c r="C643" s="253"/>
      <c r="D643" s="253"/>
      <c r="E643" s="253"/>
      <c r="F643" s="233"/>
    </row>
    <row r="644" spans="1:9">
      <c r="D644" s="1"/>
      <c r="F644" s="233" t="s">
        <v>3</v>
      </c>
      <c r="G644" s="1">
        <v>565</v>
      </c>
      <c r="I644" s="1">
        <f>G644*H644</f>
        <v>0</v>
      </c>
    </row>
    <row r="645" spans="1:9">
      <c r="B645" s="247"/>
      <c r="C645" s="247"/>
      <c r="D645" s="247"/>
      <c r="E645" s="247"/>
      <c r="F645" s="233"/>
    </row>
    <row r="646" spans="1:9" ht="47.25" customHeight="1">
      <c r="A646" s="4" t="s">
        <v>6</v>
      </c>
      <c r="B646" s="253" t="s">
        <v>14</v>
      </c>
      <c r="C646" s="253"/>
      <c r="D646" s="253"/>
      <c r="E646" s="253"/>
      <c r="F646" s="233"/>
      <c r="G646" s="227"/>
      <c r="H646" s="227"/>
      <c r="I646" s="227"/>
    </row>
    <row r="647" spans="1:9">
      <c r="D647" s="1"/>
      <c r="F647" s="11" t="s">
        <v>1</v>
      </c>
      <c r="G647" s="227">
        <v>450</v>
      </c>
      <c r="H647" s="227"/>
      <c r="I647" s="227">
        <f>G647*H647</f>
        <v>0</v>
      </c>
    </row>
    <row r="648" spans="1:9" ht="43.5" customHeight="1">
      <c r="A648" s="4" t="s">
        <v>26</v>
      </c>
      <c r="B648" s="253" t="s">
        <v>98</v>
      </c>
      <c r="C648" s="253"/>
      <c r="D648" s="253"/>
      <c r="E648" s="253"/>
      <c r="F648" s="233" t="s">
        <v>1</v>
      </c>
      <c r="G648" s="1">
        <v>4</v>
      </c>
      <c r="I648" s="1">
        <f>G648*H648</f>
        <v>0</v>
      </c>
    </row>
    <row r="649" spans="1:9" ht="31.5" customHeight="1">
      <c r="A649" s="4" t="s">
        <v>28</v>
      </c>
      <c r="B649" s="252" t="s">
        <v>138</v>
      </c>
      <c r="C649" s="252"/>
      <c r="D649" s="252"/>
      <c r="E649" s="252"/>
      <c r="F649" s="11" t="s">
        <v>1</v>
      </c>
      <c r="G649" s="227">
        <v>7</v>
      </c>
      <c r="H649" s="227"/>
      <c r="I649" s="227">
        <f>G649*H649</f>
        <v>0</v>
      </c>
    </row>
    <row r="650" spans="1:9">
      <c r="B650" s="247"/>
      <c r="C650" s="247"/>
      <c r="D650" s="247"/>
      <c r="E650" s="247"/>
      <c r="F650" s="11"/>
      <c r="G650" s="227"/>
      <c r="H650" s="227"/>
      <c r="I650" s="227"/>
    </row>
    <row r="651" spans="1:9">
      <c r="D651" s="1"/>
    </row>
    <row r="652" spans="1:9">
      <c r="A652" s="234"/>
      <c r="B652" s="235"/>
      <c r="C652" s="235" t="s">
        <v>7</v>
      </c>
      <c r="D652" s="236"/>
      <c r="E652" s="235"/>
      <c r="F652" s="235"/>
      <c r="G652" s="236"/>
      <c r="H652" s="236"/>
      <c r="I652" s="236">
        <f>SUM(I635:I650)</f>
        <v>0</v>
      </c>
    </row>
    <row r="653" spans="1:9">
      <c r="A653" s="234"/>
      <c r="B653" s="235"/>
      <c r="C653" s="235" t="s">
        <v>15</v>
      </c>
      <c r="D653" s="236"/>
      <c r="E653" s="235"/>
      <c r="F653" s="235"/>
      <c r="G653" s="236"/>
      <c r="H653" s="236"/>
      <c r="I653" s="236">
        <f>0.25*I652</f>
        <v>0</v>
      </c>
    </row>
    <row r="654" spans="1:9">
      <c r="D654" s="1"/>
    </row>
    <row r="655" spans="1:9" ht="15.75" thickBot="1">
      <c r="A655" s="237"/>
      <c r="B655" s="2"/>
      <c r="C655" s="2" t="s">
        <v>9</v>
      </c>
      <c r="D655" s="3"/>
      <c r="E655" s="2"/>
      <c r="F655" s="2"/>
      <c r="G655" s="3"/>
      <c r="H655" s="3"/>
      <c r="I655" s="12">
        <f>SUM(I652:I653)</f>
        <v>0</v>
      </c>
    </row>
    <row r="656" spans="1:9">
      <c r="D656" s="1"/>
      <c r="I656" s="5"/>
    </row>
    <row r="657" spans="1:9" ht="15" customHeight="1">
      <c r="C657" s="256" t="s">
        <v>134</v>
      </c>
      <c r="D657" s="252"/>
      <c r="E657" s="252"/>
      <c r="F657" s="252"/>
      <c r="G657" s="252"/>
    </row>
    <row r="658" spans="1:9" ht="18.75">
      <c r="C658" s="7"/>
      <c r="D658" s="247"/>
      <c r="E658" s="247"/>
      <c r="F658" s="247"/>
      <c r="G658" s="13"/>
    </row>
    <row r="659" spans="1:9" ht="15.75">
      <c r="A659" s="228"/>
      <c r="B659" s="229" t="s">
        <v>140</v>
      </c>
      <c r="D659" s="1"/>
    </row>
    <row r="660" spans="1:9">
      <c r="B660" t="s">
        <v>139</v>
      </c>
      <c r="D660" s="1"/>
    </row>
    <row r="661" spans="1:9">
      <c r="B661" s="230"/>
      <c r="D661" s="1"/>
    </row>
    <row r="662" spans="1:9" ht="30">
      <c r="D662" s="1"/>
      <c r="F662" s="231" t="s">
        <v>12</v>
      </c>
      <c r="G662" s="232" t="s">
        <v>11</v>
      </c>
      <c r="H662" s="232" t="s">
        <v>13</v>
      </c>
      <c r="I662" s="232" t="s">
        <v>16</v>
      </c>
    </row>
    <row r="663" spans="1:9">
      <c r="F663" s="11"/>
      <c r="G663" s="227"/>
      <c r="H663" s="227"/>
      <c r="I663" s="227"/>
    </row>
    <row r="664" spans="1:9" ht="15" customHeight="1">
      <c r="A664" s="4" t="s">
        <v>0</v>
      </c>
      <c r="B664" s="252" t="s">
        <v>118</v>
      </c>
      <c r="C664" s="252"/>
      <c r="D664" s="252"/>
      <c r="E664" s="252"/>
      <c r="F664" s="11" t="s">
        <v>3</v>
      </c>
      <c r="G664" s="1">
        <v>300</v>
      </c>
      <c r="I664" s="1">
        <f t="shared" ref="I664" si="19">G664*H664</f>
        <v>0</v>
      </c>
    </row>
    <row r="665" spans="1:9">
      <c r="D665" s="1"/>
      <c r="G665" s="227"/>
      <c r="H665" s="227"/>
      <c r="I665" s="227"/>
    </row>
    <row r="666" spans="1:9" ht="15" customHeight="1">
      <c r="A666" s="4" t="s">
        <v>2</v>
      </c>
      <c r="B666" s="252" t="s">
        <v>77</v>
      </c>
      <c r="C666" s="252"/>
      <c r="D666" s="252"/>
      <c r="E666" s="252"/>
      <c r="F666" s="233" t="s">
        <v>41</v>
      </c>
      <c r="G666" s="227">
        <v>10</v>
      </c>
      <c r="H666" s="227"/>
      <c r="I666" s="227">
        <f>G666*H666</f>
        <v>0</v>
      </c>
    </row>
    <row r="667" spans="1:9">
      <c r="D667" s="1"/>
      <c r="G667" s="227"/>
      <c r="H667" s="227"/>
      <c r="I667" s="227"/>
    </row>
    <row r="668" spans="1:9" ht="54.75" customHeight="1">
      <c r="A668" s="4" t="s">
        <v>4</v>
      </c>
      <c r="B668" s="253" t="s">
        <v>137</v>
      </c>
      <c r="C668" s="253"/>
      <c r="D668" s="253"/>
      <c r="E668" s="253"/>
    </row>
    <row r="669" spans="1:9">
      <c r="D669" s="1"/>
      <c r="F669" s="233" t="s">
        <v>8</v>
      </c>
      <c r="G669" s="1">
        <v>65</v>
      </c>
      <c r="I669" s="1">
        <f>G669*H669</f>
        <v>0</v>
      </c>
    </row>
    <row r="670" spans="1:9">
      <c r="D670" s="1"/>
      <c r="F670" s="233"/>
      <c r="G670" s="227"/>
      <c r="H670" s="227"/>
      <c r="I670" s="227"/>
    </row>
    <row r="671" spans="1:9" ht="46.5" customHeight="1">
      <c r="A671" s="4" t="s">
        <v>5</v>
      </c>
      <c r="B671" s="253" t="s">
        <v>114</v>
      </c>
      <c r="C671" s="253"/>
      <c r="D671" s="253"/>
      <c r="E671" s="253"/>
      <c r="F671" s="233"/>
    </row>
    <row r="672" spans="1:9">
      <c r="D672" s="1"/>
      <c r="F672" s="233" t="s">
        <v>3</v>
      </c>
      <c r="G672" s="1">
        <v>250</v>
      </c>
      <c r="I672" s="1">
        <f>G672*H672</f>
        <v>0</v>
      </c>
    </row>
    <row r="673" spans="1:9">
      <c r="B673" s="247"/>
      <c r="C673" s="247"/>
      <c r="D673" s="247"/>
      <c r="E673" s="247"/>
      <c r="F673" s="233"/>
    </row>
    <row r="674" spans="1:9" ht="44.25" customHeight="1">
      <c r="A674" s="4" t="s">
        <v>6</v>
      </c>
      <c r="B674" s="253" t="s">
        <v>14</v>
      </c>
      <c r="C674" s="253"/>
      <c r="D674" s="253"/>
      <c r="E674" s="253"/>
      <c r="F674" s="233"/>
      <c r="G674" s="227"/>
      <c r="H674" s="227"/>
      <c r="I674" s="227"/>
    </row>
    <row r="675" spans="1:9">
      <c r="D675" s="1"/>
      <c r="F675" s="11" t="s">
        <v>1</v>
      </c>
      <c r="G675" s="227">
        <v>300</v>
      </c>
      <c r="H675" s="227"/>
      <c r="I675" s="227">
        <f>G675*H675</f>
        <v>0</v>
      </c>
    </row>
    <row r="676" spans="1:9">
      <c r="D676" s="1"/>
      <c r="F676" s="11"/>
      <c r="G676" s="227"/>
      <c r="H676" s="227"/>
      <c r="I676" s="227"/>
    </row>
    <row r="677" spans="1:9">
      <c r="A677" s="4" t="s">
        <v>26</v>
      </c>
      <c r="B677" s="254" t="s">
        <v>122</v>
      </c>
      <c r="C677" s="254"/>
      <c r="D677" s="254"/>
      <c r="E677" s="254"/>
      <c r="F677" s="11" t="s">
        <v>41</v>
      </c>
      <c r="G677" s="227">
        <v>30</v>
      </c>
      <c r="H677" s="227"/>
      <c r="I677" s="227">
        <f>G677*H677</f>
        <v>0</v>
      </c>
    </row>
    <row r="678" spans="1:9" ht="45.75" customHeight="1">
      <c r="A678" s="4" t="s">
        <v>28</v>
      </c>
      <c r="B678" s="252" t="s">
        <v>138</v>
      </c>
      <c r="C678" s="252"/>
      <c r="D678" s="252"/>
      <c r="E678" s="252"/>
      <c r="F678" s="11" t="s">
        <v>1</v>
      </c>
      <c r="G678" s="227">
        <v>5</v>
      </c>
      <c r="H678" s="227"/>
      <c r="I678" s="227">
        <f>G678*H678</f>
        <v>0</v>
      </c>
    </row>
    <row r="679" spans="1:9">
      <c r="D679" s="1"/>
    </row>
    <row r="680" spans="1:9">
      <c r="A680" s="234"/>
      <c r="B680" s="235"/>
      <c r="C680" s="235" t="s">
        <v>7</v>
      </c>
      <c r="D680" s="236"/>
      <c r="E680" s="235"/>
      <c r="F680" s="235"/>
      <c r="G680" s="236"/>
      <c r="H680" s="236"/>
      <c r="I680" s="236">
        <f>SUM(I663:I678)</f>
        <v>0</v>
      </c>
    </row>
    <row r="681" spans="1:9">
      <c r="A681" s="234"/>
      <c r="B681" s="235"/>
      <c r="C681" s="235" t="s">
        <v>15</v>
      </c>
      <c r="D681" s="236"/>
      <c r="E681" s="235"/>
      <c r="F681" s="235"/>
      <c r="G681" s="236"/>
      <c r="H681" s="236"/>
      <c r="I681" s="236">
        <f>0.25*I680</f>
        <v>0</v>
      </c>
    </row>
    <row r="682" spans="1:9">
      <c r="D682" s="1"/>
    </row>
    <row r="683" spans="1:9" ht="15.75" thickBot="1">
      <c r="A683" s="237"/>
      <c r="B683" s="2"/>
      <c r="C683" s="2" t="s">
        <v>9</v>
      </c>
      <c r="D683" s="3"/>
      <c r="E683" s="2"/>
      <c r="F683" s="2"/>
      <c r="G683" s="3"/>
      <c r="H683" s="3"/>
      <c r="I683" s="12">
        <f>SUM(I680:I681)</f>
        <v>0</v>
      </c>
    </row>
    <row r="684" spans="1:9">
      <c r="D684" s="1"/>
      <c r="I684" s="5"/>
    </row>
    <row r="685" spans="1:9">
      <c r="B685" t="s">
        <v>163</v>
      </c>
      <c r="D685" s="1"/>
      <c r="I685" s="5">
        <f>SUM(I683,I655)</f>
        <v>0</v>
      </c>
    </row>
    <row r="686" spans="1:9">
      <c r="D686" s="1"/>
      <c r="I686" s="5"/>
    </row>
    <row r="687" spans="1:9" ht="15" customHeight="1">
      <c r="C687" s="256" t="s">
        <v>164</v>
      </c>
      <c r="D687" s="252"/>
      <c r="E687" s="252"/>
      <c r="F687" s="252"/>
      <c r="G687" s="252"/>
    </row>
    <row r="688" spans="1:9" ht="18.75">
      <c r="C688" s="7"/>
      <c r="D688" s="247"/>
      <c r="E688" s="247"/>
      <c r="F688" s="247"/>
      <c r="G688" s="13"/>
    </row>
    <row r="689" spans="1:9" ht="15.75">
      <c r="A689" s="228"/>
      <c r="B689" s="229" t="s">
        <v>141</v>
      </c>
      <c r="D689" s="1"/>
    </row>
    <row r="690" spans="1:9">
      <c r="B690" t="s">
        <v>142</v>
      </c>
      <c r="D690" s="1"/>
    </row>
    <row r="691" spans="1:9">
      <c r="B691" s="230"/>
      <c r="D691" s="1"/>
    </row>
    <row r="692" spans="1:9" ht="30">
      <c r="D692" s="1"/>
      <c r="F692" s="231" t="s">
        <v>12</v>
      </c>
      <c r="G692" s="232" t="s">
        <v>11</v>
      </c>
      <c r="H692" s="232" t="s">
        <v>13</v>
      </c>
      <c r="I692" s="232" t="s">
        <v>16</v>
      </c>
    </row>
    <row r="693" spans="1:9">
      <c r="F693" s="11"/>
      <c r="G693" s="227"/>
      <c r="H693" s="227"/>
      <c r="I693" s="227"/>
    </row>
    <row r="694" spans="1:9" ht="15" customHeight="1">
      <c r="A694" s="4" t="s">
        <v>0</v>
      </c>
      <c r="B694" s="252" t="s">
        <v>118</v>
      </c>
      <c r="C694" s="252"/>
      <c r="D694" s="252"/>
      <c r="E694" s="252"/>
      <c r="F694" s="11" t="s">
        <v>3</v>
      </c>
      <c r="G694" s="1">
        <v>165</v>
      </c>
      <c r="I694" s="1">
        <f t="shared" ref="I694" si="20">G694*H694</f>
        <v>0</v>
      </c>
    </row>
    <row r="695" spans="1:9">
      <c r="D695" s="1"/>
      <c r="G695" s="227"/>
      <c r="H695" s="227"/>
      <c r="I695" s="227"/>
    </row>
    <row r="696" spans="1:9" ht="15" customHeight="1">
      <c r="A696" s="4" t="s">
        <v>2</v>
      </c>
      <c r="B696" s="252" t="s">
        <v>77</v>
      </c>
      <c r="C696" s="252"/>
      <c r="D696" s="252"/>
      <c r="E696" s="252"/>
      <c r="F696" s="233" t="s">
        <v>41</v>
      </c>
      <c r="G696" s="227">
        <v>8</v>
      </c>
      <c r="H696" s="227"/>
      <c r="I696" s="227">
        <f>G696*H696</f>
        <v>0</v>
      </c>
    </row>
    <row r="697" spans="1:9" ht="15" customHeight="1">
      <c r="B697" s="247"/>
      <c r="C697" s="247"/>
      <c r="D697" s="247"/>
      <c r="E697" s="247"/>
      <c r="F697" s="233"/>
      <c r="G697" s="227"/>
      <c r="H697" s="227"/>
      <c r="I697" s="227"/>
    </row>
    <row r="698" spans="1:9" ht="33" customHeight="1">
      <c r="A698" s="4" t="s">
        <v>4</v>
      </c>
      <c r="B698" s="252" t="s">
        <v>143</v>
      </c>
      <c r="C698" s="252"/>
      <c r="D698" s="252"/>
      <c r="E698" s="252"/>
      <c r="F698" s="233" t="s">
        <v>8</v>
      </c>
      <c r="G698" s="227">
        <v>60</v>
      </c>
      <c r="H698" s="227"/>
      <c r="I698" s="227">
        <f>G698*H698</f>
        <v>0</v>
      </c>
    </row>
    <row r="699" spans="1:9">
      <c r="D699" s="1"/>
      <c r="G699" s="227"/>
      <c r="H699" s="227"/>
      <c r="I699" s="227"/>
    </row>
    <row r="700" spans="1:9" ht="51.75" customHeight="1">
      <c r="A700" s="4" t="s">
        <v>5</v>
      </c>
      <c r="B700" s="253" t="s">
        <v>137</v>
      </c>
      <c r="C700" s="253"/>
      <c r="D700" s="253"/>
      <c r="E700" s="253"/>
    </row>
    <row r="701" spans="1:9">
      <c r="D701" s="1"/>
      <c r="F701" s="233" t="s">
        <v>8</v>
      </c>
      <c r="G701" s="1">
        <v>60</v>
      </c>
      <c r="I701" s="1">
        <f>G701*H701</f>
        <v>0</v>
      </c>
    </row>
    <row r="702" spans="1:9">
      <c r="D702" s="1"/>
      <c r="F702" s="233"/>
      <c r="G702" s="227"/>
      <c r="H702" s="227"/>
      <c r="I702" s="227"/>
    </row>
    <row r="703" spans="1:9" ht="48" customHeight="1">
      <c r="A703" s="4" t="s">
        <v>6</v>
      </c>
      <c r="B703" s="253" t="s">
        <v>114</v>
      </c>
      <c r="C703" s="253"/>
      <c r="D703" s="253"/>
      <c r="E703" s="253"/>
      <c r="F703" s="233"/>
    </row>
    <row r="704" spans="1:9">
      <c r="D704" s="1"/>
      <c r="F704" s="233" t="s">
        <v>3</v>
      </c>
      <c r="G704" s="1">
        <v>145</v>
      </c>
      <c r="I704" s="1">
        <f>G704*H704</f>
        <v>0</v>
      </c>
    </row>
    <row r="705" spans="1:9">
      <c r="B705" s="247"/>
      <c r="C705" s="247"/>
      <c r="D705" s="247"/>
      <c r="E705" s="247"/>
      <c r="F705" s="233"/>
    </row>
    <row r="706" spans="1:9" ht="51.75" customHeight="1">
      <c r="A706" s="4" t="s">
        <v>26</v>
      </c>
      <c r="B706" s="253" t="s">
        <v>14</v>
      </c>
      <c r="C706" s="253"/>
      <c r="D706" s="253"/>
      <c r="E706" s="253"/>
      <c r="F706" s="233"/>
      <c r="G706" s="227"/>
      <c r="H706" s="227"/>
      <c r="I706" s="227"/>
    </row>
    <row r="707" spans="1:9">
      <c r="D707" s="1"/>
      <c r="F707" s="11" t="s">
        <v>1</v>
      </c>
      <c r="G707" s="227">
        <v>110</v>
      </c>
      <c r="H707" s="227"/>
      <c r="I707" s="227">
        <f>G707*H707</f>
        <v>0</v>
      </c>
    </row>
    <row r="708" spans="1:9" ht="49.5" customHeight="1">
      <c r="A708" s="4" t="s">
        <v>28</v>
      </c>
      <c r="B708" s="253" t="s">
        <v>98</v>
      </c>
      <c r="C708" s="253"/>
      <c r="D708" s="253"/>
      <c r="E708" s="253"/>
      <c r="F708" s="233" t="s">
        <v>1</v>
      </c>
      <c r="G708" s="1">
        <v>4.5</v>
      </c>
      <c r="I708" s="1">
        <f>G708*H708</f>
        <v>0</v>
      </c>
    </row>
    <row r="709" spans="1:9" ht="30.75" customHeight="1">
      <c r="A709" s="4" t="s">
        <v>33</v>
      </c>
      <c r="B709" s="252" t="s">
        <v>138</v>
      </c>
      <c r="C709" s="252"/>
      <c r="D709" s="252"/>
      <c r="E709" s="252"/>
      <c r="F709" s="11" t="s">
        <v>1</v>
      </c>
      <c r="G709" s="227">
        <v>8</v>
      </c>
      <c r="H709" s="227"/>
      <c r="I709" s="227">
        <f>G709*H709</f>
        <v>0</v>
      </c>
    </row>
    <row r="710" spans="1:9">
      <c r="A710" s="4" t="s">
        <v>43</v>
      </c>
      <c r="B710" s="252" t="s">
        <v>144</v>
      </c>
      <c r="C710" s="252"/>
      <c r="D710" s="252"/>
      <c r="E710" s="252"/>
      <c r="F710" s="11" t="s">
        <v>1</v>
      </c>
      <c r="G710" s="227">
        <v>55</v>
      </c>
      <c r="H710" s="227"/>
      <c r="I710" s="227">
        <f>G710*H710</f>
        <v>0</v>
      </c>
    </row>
    <row r="711" spans="1:9">
      <c r="D711" s="1"/>
    </row>
    <row r="712" spans="1:9">
      <c r="A712" s="234"/>
      <c r="B712" s="235"/>
      <c r="C712" s="235" t="s">
        <v>7</v>
      </c>
      <c r="D712" s="236"/>
      <c r="E712" s="235"/>
      <c r="F712" s="235"/>
      <c r="G712" s="236"/>
      <c r="H712" s="236"/>
      <c r="I712" s="236">
        <f>SUM(I693:I710)</f>
        <v>0</v>
      </c>
    </row>
    <row r="713" spans="1:9">
      <c r="A713" s="234"/>
      <c r="B713" s="235"/>
      <c r="C713" s="235" t="s">
        <v>15</v>
      </c>
      <c r="D713" s="236"/>
      <c r="E713" s="235"/>
      <c r="F713" s="235"/>
      <c r="G713" s="236"/>
      <c r="H713" s="236"/>
      <c r="I713" s="236">
        <f>0.25*I712</f>
        <v>0</v>
      </c>
    </row>
    <row r="714" spans="1:9">
      <c r="D714" s="1"/>
    </row>
    <row r="715" spans="1:9" ht="15.75" thickBot="1">
      <c r="A715" s="237"/>
      <c r="B715" s="2"/>
      <c r="C715" s="2" t="s">
        <v>9</v>
      </c>
      <c r="D715" s="3"/>
      <c r="E715" s="2"/>
      <c r="F715" s="2"/>
      <c r="G715" s="3"/>
      <c r="H715" s="3"/>
      <c r="I715" s="12">
        <f>SUM(I712:I713)</f>
        <v>0</v>
      </c>
    </row>
    <row r="716" spans="1:9">
      <c r="D716" s="1"/>
      <c r="I716" s="5"/>
    </row>
    <row r="717" spans="1:9" ht="15" customHeight="1">
      <c r="C717" s="256" t="s">
        <v>145</v>
      </c>
      <c r="D717" s="252"/>
      <c r="E717" s="252"/>
      <c r="F717" s="252"/>
      <c r="G717" s="252"/>
    </row>
    <row r="718" spans="1:9" ht="18.75">
      <c r="C718" s="7"/>
      <c r="D718" s="247"/>
      <c r="E718" s="247"/>
      <c r="F718" s="247"/>
      <c r="G718" s="13"/>
    </row>
    <row r="719" spans="1:9" ht="15.75">
      <c r="A719" s="228"/>
      <c r="B719" s="229" t="s">
        <v>146</v>
      </c>
      <c r="D719" s="1"/>
    </row>
    <row r="720" spans="1:9">
      <c r="B720" t="s">
        <v>147</v>
      </c>
      <c r="D720" s="1"/>
    </row>
    <row r="721" spans="1:9">
      <c r="B721" s="230"/>
      <c r="D721" s="1"/>
    </row>
    <row r="722" spans="1:9" ht="30">
      <c r="D722" s="1"/>
      <c r="F722" s="231" t="s">
        <v>12</v>
      </c>
      <c r="G722" s="232" t="s">
        <v>11</v>
      </c>
      <c r="H722" s="232" t="s">
        <v>13</v>
      </c>
      <c r="I722" s="232" t="s">
        <v>16</v>
      </c>
    </row>
    <row r="723" spans="1:9">
      <c r="F723" s="11"/>
      <c r="G723" s="227"/>
      <c r="H723" s="227"/>
      <c r="I723" s="227"/>
    </row>
    <row r="724" spans="1:9" ht="15" customHeight="1">
      <c r="A724" s="4" t="s">
        <v>0</v>
      </c>
      <c r="B724" s="252" t="s">
        <v>118</v>
      </c>
      <c r="C724" s="252"/>
      <c r="D724" s="252"/>
      <c r="E724" s="252"/>
      <c r="F724" s="11" t="s">
        <v>3</v>
      </c>
      <c r="G724" s="1">
        <v>170</v>
      </c>
      <c r="I724" s="1">
        <f t="shared" ref="I724" si="21">G724*H724</f>
        <v>0</v>
      </c>
    </row>
    <row r="725" spans="1:9">
      <c r="D725" s="1"/>
      <c r="G725" s="227"/>
      <c r="H725" s="227"/>
      <c r="I725" s="227"/>
    </row>
    <row r="726" spans="1:9" ht="15" customHeight="1">
      <c r="A726" s="4" t="s">
        <v>2</v>
      </c>
      <c r="B726" s="252" t="s">
        <v>77</v>
      </c>
      <c r="C726" s="252"/>
      <c r="D726" s="252"/>
      <c r="E726" s="252"/>
      <c r="F726" s="233" t="s">
        <v>41</v>
      </c>
      <c r="G726" s="227">
        <v>7</v>
      </c>
      <c r="H726" s="227"/>
      <c r="I726" s="227">
        <f>G726*H726</f>
        <v>0</v>
      </c>
    </row>
    <row r="727" spans="1:9" ht="15" customHeight="1">
      <c r="B727" s="247"/>
      <c r="C727" s="247"/>
      <c r="D727" s="247"/>
      <c r="E727" s="247"/>
      <c r="F727" s="233"/>
      <c r="G727" s="227"/>
      <c r="H727" s="227"/>
      <c r="I727" s="227"/>
    </row>
    <row r="728" spans="1:9" ht="35.25" customHeight="1">
      <c r="A728" s="4" t="s">
        <v>4</v>
      </c>
      <c r="B728" s="252" t="s">
        <v>143</v>
      </c>
      <c r="C728" s="252"/>
      <c r="D728" s="252"/>
      <c r="E728" s="252"/>
      <c r="F728" s="233" t="s">
        <v>8</v>
      </c>
      <c r="G728" s="227">
        <v>10</v>
      </c>
      <c r="H728" s="227"/>
      <c r="I728" s="227">
        <f>G728*H728</f>
        <v>0</v>
      </c>
    </row>
    <row r="729" spans="1:9" ht="15" customHeight="1">
      <c r="B729" s="247"/>
      <c r="C729" s="247"/>
      <c r="D729" s="247"/>
      <c r="E729" s="247"/>
      <c r="F729" s="233"/>
      <c r="G729" s="227"/>
      <c r="H729" s="227"/>
      <c r="I729" s="227"/>
    </row>
    <row r="730" spans="1:9">
      <c r="D730" s="1"/>
      <c r="G730" s="227"/>
      <c r="H730" s="227"/>
      <c r="I730" s="227"/>
    </row>
    <row r="731" spans="1:9" ht="49.5" customHeight="1">
      <c r="A731" s="4" t="s">
        <v>5</v>
      </c>
      <c r="B731" s="253" t="s">
        <v>148</v>
      </c>
      <c r="C731" s="253"/>
      <c r="D731" s="253"/>
      <c r="E731" s="253"/>
    </row>
    <row r="732" spans="1:9">
      <c r="D732" s="1"/>
      <c r="F732" s="233" t="s">
        <v>8</v>
      </c>
      <c r="G732" s="1">
        <v>70</v>
      </c>
      <c r="I732" s="1">
        <f>G732*H732</f>
        <v>0</v>
      </c>
    </row>
    <row r="733" spans="1:9">
      <c r="D733" s="1"/>
      <c r="F733" s="233"/>
      <c r="G733" s="227"/>
      <c r="H733" s="227"/>
      <c r="I733" s="227"/>
    </row>
    <row r="734" spans="1:9" ht="45" customHeight="1">
      <c r="A734" s="4" t="s">
        <v>6</v>
      </c>
      <c r="B734" s="253" t="s">
        <v>114</v>
      </c>
      <c r="C734" s="253"/>
      <c r="D734" s="253"/>
      <c r="E734" s="253"/>
      <c r="F734" s="233"/>
    </row>
    <row r="735" spans="1:9">
      <c r="D735" s="1"/>
      <c r="F735" s="233" t="s">
        <v>3</v>
      </c>
      <c r="G735" s="1">
        <v>160</v>
      </c>
      <c r="I735" s="1">
        <f>G735*H735</f>
        <v>0</v>
      </c>
    </row>
    <row r="736" spans="1:9">
      <c r="B736" s="247"/>
      <c r="C736" s="247"/>
      <c r="D736" s="247"/>
      <c r="E736" s="247"/>
      <c r="F736" s="233"/>
    </row>
    <row r="737" spans="1:9" ht="48" customHeight="1">
      <c r="A737" s="4" t="s">
        <v>26</v>
      </c>
      <c r="B737" s="253" t="s">
        <v>14</v>
      </c>
      <c r="C737" s="253"/>
      <c r="D737" s="253"/>
      <c r="E737" s="253"/>
      <c r="F737" s="233"/>
      <c r="G737" s="227"/>
      <c r="H737" s="227"/>
      <c r="I737" s="227"/>
    </row>
    <row r="738" spans="1:9">
      <c r="D738" s="1"/>
      <c r="F738" s="11" t="s">
        <v>1</v>
      </c>
      <c r="G738" s="227">
        <v>120</v>
      </c>
      <c r="H738" s="227"/>
      <c r="I738" s="227">
        <f>G738*H738</f>
        <v>0</v>
      </c>
    </row>
    <row r="739" spans="1:9">
      <c r="D739" s="1"/>
      <c r="F739" s="11"/>
      <c r="G739" s="227"/>
      <c r="H739" s="227"/>
      <c r="I739" s="227"/>
    </row>
    <row r="740" spans="1:9">
      <c r="A740" s="4" t="s">
        <v>28</v>
      </c>
      <c r="B740" s="254" t="s">
        <v>122</v>
      </c>
      <c r="C740" s="254"/>
      <c r="D740" s="254"/>
      <c r="E740" s="254"/>
      <c r="F740" s="11" t="s">
        <v>41</v>
      </c>
      <c r="G740" s="227">
        <v>25</v>
      </c>
      <c r="H740" s="227"/>
      <c r="I740" s="227">
        <f>G740*H740</f>
        <v>0</v>
      </c>
    </row>
    <row r="741" spans="1:9" ht="15" customHeight="1">
      <c r="B741" s="252"/>
      <c r="C741" s="252"/>
      <c r="D741" s="252"/>
      <c r="E741" s="252"/>
      <c r="F741" s="11"/>
      <c r="G741" s="227"/>
      <c r="H741" s="227"/>
      <c r="I741" s="227"/>
    </row>
    <row r="742" spans="1:9">
      <c r="D742" s="1"/>
    </row>
    <row r="743" spans="1:9">
      <c r="A743" s="234"/>
      <c r="B743" s="235"/>
      <c r="C743" s="235" t="s">
        <v>7</v>
      </c>
      <c r="D743" s="236"/>
      <c r="E743" s="235"/>
      <c r="F743" s="235"/>
      <c r="G743" s="236"/>
      <c r="H743" s="236"/>
      <c r="I743" s="236">
        <f>SUM(I723:I741)</f>
        <v>0</v>
      </c>
    </row>
    <row r="744" spans="1:9">
      <c r="A744" s="234"/>
      <c r="B744" s="235"/>
      <c r="C744" s="235" t="s">
        <v>15</v>
      </c>
      <c r="D744" s="236"/>
      <c r="E744" s="235"/>
      <c r="F744" s="235"/>
      <c r="G744" s="236"/>
      <c r="H744" s="236"/>
      <c r="I744" s="236">
        <f>0.25*I743</f>
        <v>0</v>
      </c>
    </row>
    <row r="745" spans="1:9">
      <c r="D745" s="1"/>
    </row>
    <row r="746" spans="1:9" ht="15.75" thickBot="1">
      <c r="A746" s="237"/>
      <c r="B746" s="2"/>
      <c r="C746" s="2" t="s">
        <v>9</v>
      </c>
      <c r="D746" s="3"/>
      <c r="E746" s="2"/>
      <c r="F746" s="2"/>
      <c r="G746" s="3"/>
      <c r="H746" s="3"/>
      <c r="I746" s="12">
        <f>SUM(I743:I744)</f>
        <v>0</v>
      </c>
    </row>
    <row r="747" spans="1:9">
      <c r="D747" s="1"/>
      <c r="I747" s="5"/>
    </row>
    <row r="748" spans="1:9" ht="15" customHeight="1">
      <c r="C748" s="256" t="s">
        <v>145</v>
      </c>
      <c r="D748" s="252"/>
      <c r="E748" s="252"/>
      <c r="F748" s="252"/>
      <c r="G748" s="252"/>
    </row>
    <row r="749" spans="1:9" ht="18.75">
      <c r="C749" s="7"/>
      <c r="D749" s="247"/>
      <c r="E749" s="247"/>
      <c r="F749" s="247"/>
      <c r="G749" s="13"/>
    </row>
    <row r="750" spans="1:9" ht="15.75">
      <c r="A750" s="228"/>
      <c r="B750" s="229" t="s">
        <v>149</v>
      </c>
      <c r="D750" s="1"/>
    </row>
    <row r="751" spans="1:9">
      <c r="B751" t="s">
        <v>150</v>
      </c>
      <c r="D751" s="1"/>
    </row>
    <row r="752" spans="1:9">
      <c r="B752" s="230"/>
      <c r="D752" s="1"/>
    </row>
    <row r="753" spans="1:9" ht="30">
      <c r="D753" s="1"/>
      <c r="F753" s="231" t="s">
        <v>12</v>
      </c>
      <c r="G753" s="232" t="s">
        <v>11</v>
      </c>
      <c r="H753" s="232" t="s">
        <v>13</v>
      </c>
      <c r="I753" s="232" t="s">
        <v>16</v>
      </c>
    </row>
    <row r="754" spans="1:9">
      <c r="F754" s="11"/>
      <c r="G754" s="227"/>
      <c r="H754" s="227"/>
      <c r="I754" s="227"/>
    </row>
    <row r="755" spans="1:9" ht="15" customHeight="1">
      <c r="A755" s="4" t="s">
        <v>0</v>
      </c>
      <c r="B755" s="252" t="s">
        <v>118</v>
      </c>
      <c r="C755" s="252"/>
      <c r="D755" s="252"/>
      <c r="E755" s="252"/>
      <c r="F755" s="11" t="s">
        <v>3</v>
      </c>
      <c r="G755" s="1">
        <v>350</v>
      </c>
      <c r="I755" s="1">
        <f t="shared" ref="I755" si="22">G755*H755</f>
        <v>0</v>
      </c>
    </row>
    <row r="756" spans="1:9">
      <c r="D756" s="1"/>
      <c r="G756" s="227"/>
      <c r="H756" s="227"/>
      <c r="I756" s="227"/>
    </row>
    <row r="757" spans="1:9" ht="15" customHeight="1">
      <c r="A757" s="4" t="s">
        <v>2</v>
      </c>
      <c r="B757" s="252" t="s">
        <v>77</v>
      </c>
      <c r="C757" s="252"/>
      <c r="D757" s="252"/>
      <c r="E757" s="252"/>
      <c r="F757" s="233" t="s">
        <v>41</v>
      </c>
      <c r="G757" s="227">
        <v>7</v>
      </c>
      <c r="H757" s="227"/>
      <c r="I757" s="227">
        <f>G757*H757</f>
        <v>0</v>
      </c>
    </row>
    <row r="758" spans="1:9">
      <c r="B758" s="247"/>
      <c r="C758" s="247"/>
      <c r="D758" s="247"/>
      <c r="E758" s="247"/>
      <c r="F758" s="233"/>
      <c r="G758" s="227"/>
      <c r="H758" s="227"/>
      <c r="I758" s="227"/>
    </row>
    <row r="759" spans="1:9" ht="33.75" customHeight="1">
      <c r="A759" s="4" t="s">
        <v>4</v>
      </c>
      <c r="B759" s="252" t="s">
        <v>143</v>
      </c>
      <c r="C759" s="252"/>
      <c r="D759" s="252"/>
      <c r="E759" s="252"/>
      <c r="F759" s="233" t="s">
        <v>8</v>
      </c>
      <c r="G759" s="227">
        <v>20</v>
      </c>
      <c r="H759" s="227"/>
      <c r="I759" s="227">
        <f>G759*H759</f>
        <v>0</v>
      </c>
    </row>
    <row r="760" spans="1:9">
      <c r="B760" s="247"/>
      <c r="C760" s="247"/>
      <c r="D760" s="247"/>
      <c r="E760" s="247"/>
      <c r="F760" s="233"/>
      <c r="G760" s="227"/>
      <c r="H760" s="227"/>
      <c r="I760" s="227"/>
    </row>
    <row r="761" spans="1:9">
      <c r="D761" s="1"/>
      <c r="G761" s="227"/>
      <c r="H761" s="227"/>
      <c r="I761" s="227"/>
    </row>
    <row r="762" spans="1:9" ht="47.25" customHeight="1">
      <c r="A762" s="4" t="s">
        <v>5</v>
      </c>
      <c r="B762" s="253" t="s">
        <v>148</v>
      </c>
      <c r="C762" s="253"/>
      <c r="D762" s="253"/>
      <c r="E762" s="253"/>
    </row>
    <row r="763" spans="1:9">
      <c r="D763" s="1"/>
      <c r="F763" s="233" t="s">
        <v>8</v>
      </c>
      <c r="G763" s="1">
        <v>145</v>
      </c>
      <c r="I763" s="1">
        <f>G763*H763</f>
        <v>0</v>
      </c>
    </row>
    <row r="764" spans="1:9">
      <c r="D764" s="1"/>
      <c r="F764" s="233"/>
      <c r="G764" s="227"/>
      <c r="H764" s="227"/>
      <c r="I764" s="227"/>
    </row>
    <row r="765" spans="1:9" ht="48" customHeight="1">
      <c r="A765" s="4" t="s">
        <v>6</v>
      </c>
      <c r="B765" s="253" t="s">
        <v>114</v>
      </c>
      <c r="C765" s="253"/>
      <c r="D765" s="253"/>
      <c r="E765" s="253"/>
      <c r="F765" s="233"/>
    </row>
    <row r="766" spans="1:9">
      <c r="D766" s="1"/>
      <c r="F766" s="233" t="s">
        <v>3</v>
      </c>
      <c r="G766" s="1">
        <v>300</v>
      </c>
      <c r="I766" s="1">
        <f>G766*H766</f>
        <v>0</v>
      </c>
    </row>
    <row r="767" spans="1:9">
      <c r="B767" s="247"/>
      <c r="C767" s="247"/>
      <c r="D767" s="247"/>
      <c r="E767" s="247"/>
      <c r="F767" s="233"/>
    </row>
    <row r="768" spans="1:9" ht="50.25" customHeight="1">
      <c r="A768" s="4" t="s">
        <v>26</v>
      </c>
      <c r="B768" s="253" t="s">
        <v>14</v>
      </c>
      <c r="C768" s="253"/>
      <c r="D768" s="253"/>
      <c r="E768" s="253"/>
      <c r="F768" s="233"/>
      <c r="G768" s="227"/>
      <c r="H768" s="227"/>
      <c r="I768" s="227"/>
    </row>
    <row r="769" spans="1:9">
      <c r="D769" s="1"/>
      <c r="F769" s="11" t="s">
        <v>1</v>
      </c>
      <c r="G769" s="227">
        <v>235</v>
      </c>
      <c r="H769" s="227"/>
      <c r="I769" s="227">
        <f>G769*H769</f>
        <v>0</v>
      </c>
    </row>
    <row r="770" spans="1:9">
      <c r="D770" s="1"/>
      <c r="F770" s="11"/>
      <c r="G770" s="227"/>
      <c r="H770" s="227"/>
      <c r="I770" s="227"/>
    </row>
    <row r="771" spans="1:9">
      <c r="A771" s="4" t="s">
        <v>28</v>
      </c>
      <c r="B771" s="254" t="s">
        <v>151</v>
      </c>
      <c r="C771" s="254"/>
      <c r="D771" s="254"/>
      <c r="E771" s="254"/>
      <c r="F771" s="11" t="s">
        <v>3</v>
      </c>
      <c r="G771" s="227">
        <v>55</v>
      </c>
      <c r="H771" s="227"/>
      <c r="I771" s="227">
        <f>G771*H771</f>
        <v>0</v>
      </c>
    </row>
    <row r="772" spans="1:9" ht="31.5" customHeight="1">
      <c r="A772" s="4" t="s">
        <v>33</v>
      </c>
      <c r="B772" s="252" t="s">
        <v>81</v>
      </c>
      <c r="C772" s="252"/>
      <c r="D772" s="252"/>
      <c r="E772" s="252"/>
      <c r="F772" s="11" t="s">
        <v>25</v>
      </c>
      <c r="G772" s="227">
        <v>1</v>
      </c>
      <c r="H772" s="227"/>
      <c r="I772" s="227">
        <f>G772*H772</f>
        <v>0</v>
      </c>
    </row>
    <row r="773" spans="1:9" ht="33.75" customHeight="1">
      <c r="A773" s="4" t="s">
        <v>43</v>
      </c>
      <c r="B773" s="255" t="s">
        <v>152</v>
      </c>
      <c r="C773" s="255"/>
      <c r="D773" s="255"/>
      <c r="E773" s="255"/>
      <c r="F773" s="233" t="s">
        <v>41</v>
      </c>
      <c r="G773" s="1">
        <v>5</v>
      </c>
      <c r="I773" s="227">
        <f>G773*H773</f>
        <v>0</v>
      </c>
    </row>
    <row r="774" spans="1:9">
      <c r="A774" s="234"/>
      <c r="B774" s="235"/>
      <c r="C774" s="235" t="s">
        <v>7</v>
      </c>
      <c r="D774" s="236"/>
      <c r="E774" s="235"/>
      <c r="F774" s="235"/>
      <c r="G774" s="236"/>
      <c r="H774" s="236"/>
      <c r="I774" s="236">
        <f>SUM(I754:I773)</f>
        <v>0</v>
      </c>
    </row>
    <row r="775" spans="1:9">
      <c r="A775" s="234"/>
      <c r="B775" s="235"/>
      <c r="C775" s="235" t="s">
        <v>15</v>
      </c>
      <c r="D775" s="236"/>
      <c r="E775" s="235"/>
      <c r="F775" s="235"/>
      <c r="G775" s="236"/>
      <c r="H775" s="236"/>
      <c r="I775" s="236">
        <f>0.25*I774</f>
        <v>0</v>
      </c>
    </row>
    <row r="776" spans="1:9">
      <c r="D776" s="1"/>
    </row>
    <row r="777" spans="1:9" ht="15.75" thickBot="1">
      <c r="A777" s="237"/>
      <c r="B777" s="2"/>
      <c r="C777" s="2" t="s">
        <v>9</v>
      </c>
      <c r="D777" s="3"/>
      <c r="E777" s="2"/>
      <c r="F777" s="2"/>
      <c r="G777" s="3"/>
      <c r="H777" s="3"/>
      <c r="I777" s="12">
        <f>SUM(I774:I775)</f>
        <v>0</v>
      </c>
    </row>
    <row r="778" spans="1:9">
      <c r="D778" s="1"/>
      <c r="I778" s="5"/>
    </row>
    <row r="779" spans="1:9" ht="15" customHeight="1">
      <c r="C779" s="256" t="s">
        <v>145</v>
      </c>
      <c r="D779" s="252"/>
      <c r="E779" s="252"/>
      <c r="F779" s="252"/>
      <c r="G779" s="252"/>
    </row>
    <row r="780" spans="1:9" ht="18.75">
      <c r="C780" s="7"/>
      <c r="D780" s="247"/>
      <c r="E780" s="247"/>
      <c r="F780" s="247"/>
      <c r="G780" s="13"/>
    </row>
    <row r="781" spans="1:9" ht="15.75">
      <c r="A781" s="228"/>
      <c r="B781" s="229" t="s">
        <v>153</v>
      </c>
      <c r="D781" s="1"/>
    </row>
    <row r="782" spans="1:9">
      <c r="B782" t="s">
        <v>154</v>
      </c>
      <c r="D782" s="1"/>
    </row>
    <row r="783" spans="1:9">
      <c r="B783" s="230"/>
      <c r="D783" s="1"/>
    </row>
    <row r="784" spans="1:9" ht="30">
      <c r="D784" s="1"/>
      <c r="F784" s="231" t="s">
        <v>12</v>
      </c>
      <c r="G784" s="232" t="s">
        <v>11</v>
      </c>
      <c r="H784" s="232" t="s">
        <v>13</v>
      </c>
      <c r="I784" s="232" t="s">
        <v>16</v>
      </c>
    </row>
    <row r="785" spans="1:9">
      <c r="F785" s="11"/>
      <c r="G785" s="227"/>
      <c r="H785" s="227"/>
      <c r="I785" s="227"/>
    </row>
    <row r="786" spans="1:9" ht="15" customHeight="1">
      <c r="A786" s="4" t="s">
        <v>0</v>
      </c>
      <c r="B786" s="252" t="s">
        <v>118</v>
      </c>
      <c r="C786" s="252"/>
      <c r="D786" s="252"/>
      <c r="E786" s="252"/>
      <c r="F786" s="11" t="s">
        <v>3</v>
      </c>
      <c r="G786" s="1">
        <v>290</v>
      </c>
      <c r="I786" s="1">
        <f t="shared" ref="I786" si="23">G786*H786</f>
        <v>0</v>
      </c>
    </row>
    <row r="787" spans="1:9">
      <c r="D787" s="1"/>
      <c r="G787" s="227"/>
      <c r="H787" s="227"/>
      <c r="I787" s="227"/>
    </row>
    <row r="788" spans="1:9" ht="15" customHeight="1">
      <c r="A788" s="4" t="s">
        <v>2</v>
      </c>
      <c r="B788" s="252" t="s">
        <v>77</v>
      </c>
      <c r="C788" s="252"/>
      <c r="D788" s="252"/>
      <c r="E788" s="252"/>
      <c r="F788" s="233" t="s">
        <v>41</v>
      </c>
      <c r="G788" s="227">
        <v>7</v>
      </c>
      <c r="H788" s="227"/>
      <c r="I788" s="227">
        <f>G788*H788</f>
        <v>0</v>
      </c>
    </row>
    <row r="789" spans="1:9">
      <c r="B789" s="247"/>
      <c r="C789" s="247"/>
      <c r="D789" s="247"/>
      <c r="E789" s="247"/>
      <c r="F789" s="233"/>
      <c r="G789" s="227"/>
      <c r="H789" s="227"/>
      <c r="I789" s="227"/>
    </row>
    <row r="790" spans="1:9" ht="35.25" customHeight="1">
      <c r="A790" s="4" t="s">
        <v>4</v>
      </c>
      <c r="B790" s="252" t="s">
        <v>143</v>
      </c>
      <c r="C790" s="252"/>
      <c r="D790" s="252"/>
      <c r="E790" s="252"/>
      <c r="F790" s="233" t="s">
        <v>8</v>
      </c>
      <c r="G790" s="227">
        <v>15</v>
      </c>
      <c r="H790" s="227"/>
      <c r="I790" s="227">
        <f>G790*H790</f>
        <v>0</v>
      </c>
    </row>
    <row r="791" spans="1:9">
      <c r="B791" s="247"/>
      <c r="C791" s="247"/>
      <c r="D791" s="247"/>
      <c r="E791" s="247"/>
      <c r="F791" s="233"/>
      <c r="G791" s="227"/>
      <c r="H791" s="227"/>
      <c r="I791" s="227"/>
    </row>
    <row r="792" spans="1:9">
      <c r="D792" s="1"/>
      <c r="G792" s="227"/>
      <c r="H792" s="227"/>
      <c r="I792" s="227"/>
    </row>
    <row r="793" spans="1:9" ht="48" customHeight="1">
      <c r="A793" s="4" t="s">
        <v>5</v>
      </c>
      <c r="B793" s="253" t="s">
        <v>148</v>
      </c>
      <c r="C793" s="253"/>
      <c r="D793" s="253"/>
      <c r="E793" s="253"/>
    </row>
    <row r="794" spans="1:9">
      <c r="D794" s="1"/>
      <c r="F794" s="233" t="s">
        <v>8</v>
      </c>
      <c r="G794" s="1">
        <v>60</v>
      </c>
      <c r="I794" s="1">
        <f>G794*H794</f>
        <v>0</v>
      </c>
    </row>
    <row r="795" spans="1:9">
      <c r="D795" s="1"/>
      <c r="F795" s="233"/>
      <c r="G795" s="227"/>
      <c r="H795" s="227"/>
      <c r="I795" s="227"/>
    </row>
    <row r="796" spans="1:9" ht="48" customHeight="1">
      <c r="A796" s="4" t="s">
        <v>6</v>
      </c>
      <c r="B796" s="253" t="s">
        <v>114</v>
      </c>
      <c r="C796" s="253"/>
      <c r="D796" s="253"/>
      <c r="E796" s="253"/>
      <c r="F796" s="233"/>
    </row>
    <row r="797" spans="1:9">
      <c r="D797" s="1"/>
      <c r="F797" s="233" t="s">
        <v>3</v>
      </c>
      <c r="G797" s="1">
        <v>210</v>
      </c>
      <c r="I797" s="1">
        <f>G797*H797</f>
        <v>0</v>
      </c>
    </row>
    <row r="798" spans="1:9">
      <c r="B798" s="247"/>
      <c r="C798" s="247"/>
      <c r="D798" s="247"/>
      <c r="E798" s="247"/>
      <c r="F798" s="233"/>
    </row>
    <row r="799" spans="1:9" ht="49.5" customHeight="1">
      <c r="A799" s="4" t="s">
        <v>26</v>
      </c>
      <c r="B799" s="253" t="s">
        <v>14</v>
      </c>
      <c r="C799" s="253"/>
      <c r="D799" s="253"/>
      <c r="E799" s="253"/>
      <c r="F799" s="233"/>
      <c r="G799" s="227"/>
      <c r="H799" s="227"/>
      <c r="I799" s="227"/>
    </row>
    <row r="800" spans="1:9">
      <c r="D800" s="1"/>
      <c r="F800" s="11" t="s">
        <v>1</v>
      </c>
      <c r="G800" s="227">
        <v>160</v>
      </c>
      <c r="H800" s="227"/>
      <c r="I800" s="227">
        <f>G800*H800</f>
        <v>0</v>
      </c>
    </row>
    <row r="801" spans="1:9">
      <c r="D801" s="1"/>
      <c r="F801" s="11"/>
      <c r="G801" s="227"/>
      <c r="H801" s="227"/>
      <c r="I801" s="227"/>
    </row>
    <row r="802" spans="1:9">
      <c r="A802" s="4" t="s">
        <v>28</v>
      </c>
      <c r="B802" s="254" t="s">
        <v>151</v>
      </c>
      <c r="C802" s="254"/>
      <c r="D802" s="254"/>
      <c r="E802" s="254"/>
      <c r="F802" s="11" t="s">
        <v>3</v>
      </c>
      <c r="G802" s="227">
        <v>8</v>
      </c>
      <c r="H802" s="227"/>
      <c r="I802" s="227">
        <f>G802*H802</f>
        <v>0</v>
      </c>
    </row>
    <row r="803" spans="1:9" ht="31.5" customHeight="1">
      <c r="A803" s="4" t="s">
        <v>33</v>
      </c>
      <c r="B803" s="252" t="s">
        <v>81</v>
      </c>
      <c r="C803" s="252"/>
      <c r="D803" s="252"/>
      <c r="E803" s="252"/>
      <c r="F803" s="11" t="s">
        <v>25</v>
      </c>
      <c r="G803" s="227">
        <v>1</v>
      </c>
      <c r="H803" s="227"/>
      <c r="I803" s="227">
        <f>G803*H803</f>
        <v>0</v>
      </c>
    </row>
    <row r="804" spans="1:9" ht="29.25" customHeight="1">
      <c r="A804" s="4" t="s">
        <v>43</v>
      </c>
      <c r="B804" s="255" t="s">
        <v>152</v>
      </c>
      <c r="C804" s="255"/>
      <c r="D804" s="255"/>
      <c r="E804" s="255"/>
      <c r="F804" s="233" t="s">
        <v>41</v>
      </c>
      <c r="G804" s="1">
        <v>5</v>
      </c>
      <c r="I804" s="227">
        <f>G804*H804</f>
        <v>0</v>
      </c>
    </row>
    <row r="805" spans="1:9">
      <c r="A805" s="234"/>
      <c r="B805" s="235"/>
      <c r="C805" s="235" t="s">
        <v>7</v>
      </c>
      <c r="D805" s="236"/>
      <c r="E805" s="235"/>
      <c r="F805" s="235"/>
      <c r="G805" s="236"/>
      <c r="H805" s="236"/>
      <c r="I805" s="236">
        <f>SUM(I785:I804)</f>
        <v>0</v>
      </c>
    </row>
    <row r="806" spans="1:9">
      <c r="A806" s="234"/>
      <c r="B806" s="235"/>
      <c r="C806" s="235" t="s">
        <v>15</v>
      </c>
      <c r="D806" s="236"/>
      <c r="E806" s="235"/>
      <c r="F806" s="235"/>
      <c r="G806" s="236"/>
      <c r="H806" s="236"/>
      <c r="I806" s="236">
        <f>0.25*I805</f>
        <v>0</v>
      </c>
    </row>
    <row r="807" spans="1:9">
      <c r="D807" s="1"/>
    </row>
    <row r="808" spans="1:9" ht="15.75" thickBot="1">
      <c r="A808" s="237"/>
      <c r="B808" s="2"/>
      <c r="C808" s="2" t="s">
        <v>9</v>
      </c>
      <c r="D808" s="3"/>
      <c r="E808" s="2"/>
      <c r="F808" s="2"/>
      <c r="G808" s="3"/>
      <c r="H808" s="3"/>
      <c r="I808" s="12">
        <f>SUM(I805:I806)</f>
        <v>0</v>
      </c>
    </row>
    <row r="809" spans="1:9">
      <c r="D809" s="1"/>
      <c r="I809" s="5"/>
    </row>
    <row r="810" spans="1:9">
      <c r="B810" t="s">
        <v>165</v>
      </c>
      <c r="D810" s="1"/>
      <c r="I810" s="5">
        <f>SUM(I808,I777,I746)</f>
        <v>0</v>
      </c>
    </row>
    <row r="811" spans="1:9">
      <c r="D811" s="1"/>
      <c r="I811" s="5"/>
    </row>
    <row r="812" spans="1:9" ht="15" customHeight="1">
      <c r="D812" s="1"/>
      <c r="I812" s="5"/>
    </row>
    <row r="813" spans="1:9">
      <c r="D813" s="1"/>
      <c r="I813" s="5"/>
    </row>
    <row r="814" spans="1:9" ht="15" customHeight="1">
      <c r="D814" s="1"/>
      <c r="I814" s="5"/>
    </row>
    <row r="849" spans="2:9">
      <c r="B849" s="250"/>
      <c r="C849" s="250"/>
      <c r="D849" s="250"/>
      <c r="E849" s="250"/>
      <c r="F849" s="250"/>
      <c r="G849" s="250"/>
      <c r="H849" s="250"/>
      <c r="I849" s="250"/>
    </row>
    <row r="862" spans="2:9">
      <c r="F862" s="18"/>
    </row>
    <row r="863" spans="2:9">
      <c r="F863" s="18"/>
    </row>
    <row r="864" spans="2:9">
      <c r="G864" s="5"/>
    </row>
    <row r="866" spans="5:6">
      <c r="E866" s="1"/>
      <c r="F866" s="1"/>
    </row>
    <row r="867" spans="5:6">
      <c r="E867" s="1"/>
      <c r="F867" s="1"/>
    </row>
    <row r="868" spans="5:6">
      <c r="E868" s="1"/>
      <c r="F868" s="1"/>
    </row>
  </sheetData>
  <mergeCells count="251">
    <mergeCell ref="B708:E708"/>
    <mergeCell ref="B709:E709"/>
    <mergeCell ref="B710:E710"/>
    <mergeCell ref="C717:G717"/>
    <mergeCell ref="B724:E724"/>
    <mergeCell ref="B726:E726"/>
    <mergeCell ref="B700:E700"/>
    <mergeCell ref="B703:E703"/>
    <mergeCell ref="B706:E706"/>
    <mergeCell ref="B648:E648"/>
    <mergeCell ref="B698:E698"/>
    <mergeCell ref="B678:E678"/>
    <mergeCell ref="H37:I37"/>
    <mergeCell ref="E45:F45"/>
    <mergeCell ref="D600:G600"/>
    <mergeCell ref="B606:E606"/>
    <mergeCell ref="B609:E609"/>
    <mergeCell ref="B612:E612"/>
    <mergeCell ref="B615:E615"/>
    <mergeCell ref="B618:E618"/>
    <mergeCell ref="B621:E621"/>
    <mergeCell ref="B622:E622"/>
    <mergeCell ref="B623:E623"/>
    <mergeCell ref="G39:H39"/>
    <mergeCell ref="B40:I40"/>
    <mergeCell ref="C657:G657"/>
    <mergeCell ref="B664:E664"/>
    <mergeCell ref="B666:E666"/>
    <mergeCell ref="B668:E668"/>
    <mergeCell ref="B671:E671"/>
    <mergeCell ref="C472:G472"/>
    <mergeCell ref="B478:E478"/>
    <mergeCell ref="B481:E481"/>
    <mergeCell ref="B520:E520"/>
    <mergeCell ref="B523:E523"/>
    <mergeCell ref="B526:E526"/>
    <mergeCell ref="B527:E527"/>
    <mergeCell ref="B528:E528"/>
    <mergeCell ref="D505:G505"/>
    <mergeCell ref="B485:E485"/>
    <mergeCell ref="B488:E488"/>
    <mergeCell ref="B494:E494"/>
    <mergeCell ref="B483:E483"/>
    <mergeCell ref="B490:E490"/>
    <mergeCell ref="B492:E492"/>
    <mergeCell ref="B511:E511"/>
    <mergeCell ref="B514:E514"/>
    <mergeCell ref="B517:E517"/>
    <mergeCell ref="B354:E354"/>
    <mergeCell ref="B357:E357"/>
    <mergeCell ref="B152:E152"/>
    <mergeCell ref="B153:E153"/>
    <mergeCell ref="B154:E154"/>
    <mergeCell ref="B188:E188"/>
    <mergeCell ref="B208:E208"/>
    <mergeCell ref="B292:E292"/>
    <mergeCell ref="C301:G301"/>
    <mergeCell ref="B307:E307"/>
    <mergeCell ref="B308:E308"/>
    <mergeCell ref="B162:D162"/>
    <mergeCell ref="B163:D163"/>
    <mergeCell ref="B164:D164"/>
    <mergeCell ref="B165:D165"/>
    <mergeCell ref="B260:E260"/>
    <mergeCell ref="B262:E262"/>
    <mergeCell ref="B265:E265"/>
    <mergeCell ref="B205:E205"/>
    <mergeCell ref="B210:E210"/>
    <mergeCell ref="B213:E213"/>
    <mergeCell ref="B332:E332"/>
    <mergeCell ref="B333:E333"/>
    <mergeCell ref="C340:G340"/>
    <mergeCell ref="B55:E55"/>
    <mergeCell ref="B56:E56"/>
    <mergeCell ref="B58:E58"/>
    <mergeCell ref="B60:E60"/>
    <mergeCell ref="B61:E61"/>
    <mergeCell ref="B84:E84"/>
    <mergeCell ref="B110:E110"/>
    <mergeCell ref="B271:E271"/>
    <mergeCell ref="B268:E268"/>
    <mergeCell ref="B239:E239"/>
    <mergeCell ref="B150:E150"/>
    <mergeCell ref="B151:E151"/>
    <mergeCell ref="B166:D166"/>
    <mergeCell ref="B155:E155"/>
    <mergeCell ref="B156:E156"/>
    <mergeCell ref="B157:E157"/>
    <mergeCell ref="B158:E158"/>
    <mergeCell ref="B159:E159"/>
    <mergeCell ref="B160:E160"/>
    <mergeCell ref="B161:E161"/>
    <mergeCell ref="B76:E76"/>
    <mergeCell ref="B78:E78"/>
    <mergeCell ref="B82:E82"/>
    <mergeCell ref="B125:E125"/>
    <mergeCell ref="C144:G144"/>
    <mergeCell ref="B346:E346"/>
    <mergeCell ref="B349:E349"/>
    <mergeCell ref="B351:E351"/>
    <mergeCell ref="B59:E59"/>
    <mergeCell ref="B293:E293"/>
    <mergeCell ref="B294:E294"/>
    <mergeCell ref="C174:G174"/>
    <mergeCell ref="B180:E180"/>
    <mergeCell ref="B183:E183"/>
    <mergeCell ref="B190:E190"/>
    <mergeCell ref="B185:E185"/>
    <mergeCell ref="C199:G199"/>
    <mergeCell ref="B3:I3"/>
    <mergeCell ref="B4:I4"/>
    <mergeCell ref="D49:G49"/>
    <mergeCell ref="C11:I11"/>
    <mergeCell ref="C12:I12"/>
    <mergeCell ref="C10:D10"/>
    <mergeCell ref="G145:I145"/>
    <mergeCell ref="B145:F145"/>
    <mergeCell ref="B85:D85"/>
    <mergeCell ref="B86:D86"/>
    <mergeCell ref="B83:E83"/>
    <mergeCell ref="B87:E87"/>
    <mergeCell ref="B88:E88"/>
    <mergeCell ref="B89:E89"/>
    <mergeCell ref="B90:E90"/>
    <mergeCell ref="B74:E74"/>
    <mergeCell ref="C225:G225"/>
    <mergeCell ref="B231:E231"/>
    <mergeCell ref="B234:E234"/>
    <mergeCell ref="B236:E236"/>
    <mergeCell ref="C251:G251"/>
    <mergeCell ref="B257:E257"/>
    <mergeCell ref="C283:G283"/>
    <mergeCell ref="B289:E289"/>
    <mergeCell ref="B291:E291"/>
    <mergeCell ref="B431:E431"/>
    <mergeCell ref="B432:E432"/>
    <mergeCell ref="B433:E433"/>
    <mergeCell ref="B406:E406"/>
    <mergeCell ref="B409:E409"/>
    <mergeCell ref="B417:E417"/>
    <mergeCell ref="B419:E419"/>
    <mergeCell ref="B421:E421"/>
    <mergeCell ref="B423:E423"/>
    <mergeCell ref="B429:E429"/>
    <mergeCell ref="B411:E411"/>
    <mergeCell ref="B414:E414"/>
    <mergeCell ref="B17:G17"/>
    <mergeCell ref="C369:G369"/>
    <mergeCell ref="B375:E375"/>
    <mergeCell ref="B378:E378"/>
    <mergeCell ref="B380:E380"/>
    <mergeCell ref="B383:E383"/>
    <mergeCell ref="B391:E391"/>
    <mergeCell ref="B385:E385"/>
    <mergeCell ref="B387:E387"/>
    <mergeCell ref="B389:E389"/>
    <mergeCell ref="C400:G400"/>
    <mergeCell ref="A93:D93"/>
    <mergeCell ref="B80:E80"/>
    <mergeCell ref="B57:E57"/>
    <mergeCell ref="B331:E331"/>
    <mergeCell ref="B309:E309"/>
    <mergeCell ref="B310:E310"/>
    <mergeCell ref="B311:E311"/>
    <mergeCell ref="C318:G318"/>
    <mergeCell ref="B242:E242"/>
    <mergeCell ref="B216:E216"/>
    <mergeCell ref="B324:E324"/>
    <mergeCell ref="B326:E326"/>
    <mergeCell ref="B329:E329"/>
    <mergeCell ref="B430:E430"/>
    <mergeCell ref="B674:E674"/>
    <mergeCell ref="B677:E677"/>
    <mergeCell ref="C445:G445"/>
    <mergeCell ref="B451:E451"/>
    <mergeCell ref="B454:E454"/>
    <mergeCell ref="B456:E456"/>
    <mergeCell ref="B459:E459"/>
    <mergeCell ref="B462:E462"/>
    <mergeCell ref="B434:E434"/>
    <mergeCell ref="B649:E649"/>
    <mergeCell ref="C629:G629"/>
    <mergeCell ref="B636:E636"/>
    <mergeCell ref="B640:E640"/>
    <mergeCell ref="B643:E643"/>
    <mergeCell ref="B646:E646"/>
    <mergeCell ref="B425:E425"/>
    <mergeCell ref="B427:E427"/>
    <mergeCell ref="D535:G535"/>
    <mergeCell ref="B541:E541"/>
    <mergeCell ref="B544:E544"/>
    <mergeCell ref="B547:E547"/>
    <mergeCell ref="B550:E550"/>
    <mergeCell ref="B553:E553"/>
    <mergeCell ref="B556:E556"/>
    <mergeCell ref="B557:E557"/>
    <mergeCell ref="B558:E558"/>
    <mergeCell ref="D566:G566"/>
    <mergeCell ref="B771:E771"/>
    <mergeCell ref="B772:E772"/>
    <mergeCell ref="B731:E731"/>
    <mergeCell ref="B572:E572"/>
    <mergeCell ref="B575:E575"/>
    <mergeCell ref="B578:E578"/>
    <mergeCell ref="B583:E583"/>
    <mergeCell ref="B586:E586"/>
    <mergeCell ref="B589:E589"/>
    <mergeCell ref="B590:E590"/>
    <mergeCell ref="B591:E591"/>
    <mergeCell ref="B638:E638"/>
    <mergeCell ref="B581:E581"/>
    <mergeCell ref="B728:E728"/>
    <mergeCell ref="C687:G687"/>
    <mergeCell ref="B694:E694"/>
    <mergeCell ref="B696:E696"/>
    <mergeCell ref="B773:E773"/>
    <mergeCell ref="C779:G779"/>
    <mergeCell ref="B786:E786"/>
    <mergeCell ref="B788:E788"/>
    <mergeCell ref="B734:E734"/>
    <mergeCell ref="B737:E737"/>
    <mergeCell ref="B740:E740"/>
    <mergeCell ref="B741:E741"/>
    <mergeCell ref="B757:E757"/>
    <mergeCell ref="B759:E759"/>
    <mergeCell ref="C748:G748"/>
    <mergeCell ref="B755:E755"/>
    <mergeCell ref="B849:I849"/>
    <mergeCell ref="B127:E127"/>
    <mergeCell ref="B129:E129"/>
    <mergeCell ref="B131:E131"/>
    <mergeCell ref="B133:E133"/>
    <mergeCell ref="B91:E91"/>
    <mergeCell ref="B92:E92"/>
    <mergeCell ref="B102:E102"/>
    <mergeCell ref="B104:E104"/>
    <mergeCell ref="B106:E106"/>
    <mergeCell ref="B108:E108"/>
    <mergeCell ref="B112:E112"/>
    <mergeCell ref="B121:E121"/>
    <mergeCell ref="B123:E123"/>
    <mergeCell ref="B790:E790"/>
    <mergeCell ref="B793:E793"/>
    <mergeCell ref="B796:E796"/>
    <mergeCell ref="B799:E799"/>
    <mergeCell ref="B802:E802"/>
    <mergeCell ref="B803:E803"/>
    <mergeCell ref="B804:E804"/>
    <mergeCell ref="B762:E762"/>
    <mergeCell ref="B765:E765"/>
    <mergeCell ref="B768:E768"/>
  </mergeCells>
  <pageMargins left="0.51181102362204722" right="0.31496062992125984" top="0.74803149606299213" bottom="0.74803149606299213" header="0.31496062992125984" footer="0.31496062992125984"/>
  <pageSetup paperSize="9" scale="68" fitToHeight="0" orientation="portrait" r:id="rId1"/>
  <rowBreaks count="28" manualBreakCount="28">
    <brk id="13" max="8" man="1"/>
    <brk id="48" max="8" man="1"/>
    <brk id="68" max="8" man="1"/>
    <brk id="97" max="16383" man="1"/>
    <brk id="142" max="16383" man="1"/>
    <brk id="172" max="8" man="1"/>
    <brk id="197" max="8" man="1"/>
    <brk id="223" max="8" man="1"/>
    <brk id="249" max="8" man="1"/>
    <brk id="281" max="8" man="1"/>
    <brk id="299" max="16383" man="1"/>
    <brk id="316" max="8" man="1"/>
    <brk id="339" max="8" man="1"/>
    <brk id="367" max="8" man="1"/>
    <brk id="398" max="8" man="1"/>
    <brk id="443" max="8" man="1"/>
    <brk id="470" max="8" man="1"/>
    <brk id="504" max="8" man="1"/>
    <brk id="533" max="8" man="1"/>
    <brk id="564" max="8" man="1"/>
    <brk id="599" max="8" man="1"/>
    <brk id="628" max="8" man="1"/>
    <brk id="656" max="8" man="1"/>
    <brk id="686" max="8" man="1"/>
    <brk id="716" max="8" man="1"/>
    <brk id="747" max="8" man="1"/>
    <brk id="778" max="8" man="1"/>
    <brk id="812"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3">
    <pageSetUpPr fitToPage="1"/>
  </sheetPr>
  <dimension ref="A1:H358"/>
  <sheetViews>
    <sheetView showZeros="0" view="pageBreakPreview" zoomScale="120" zoomScaleNormal="100" zoomScaleSheetLayoutView="120" workbookViewId="0">
      <selection activeCell="B1" sqref="B1"/>
    </sheetView>
  </sheetViews>
  <sheetFormatPr defaultRowHeight="11.25"/>
  <cols>
    <col min="1" max="1" width="9.140625" style="29" customWidth="1"/>
    <col min="2" max="2" width="7.28515625" style="29" customWidth="1"/>
    <col min="3" max="3" width="51" style="28" customWidth="1"/>
    <col min="4" max="4" width="10" style="27" customWidth="1"/>
    <col min="5" max="6" width="10" style="26" customWidth="1"/>
    <col min="7" max="7" width="12.5703125" style="25" customWidth="1"/>
    <col min="8" max="16384" width="9.140625" style="24"/>
  </cols>
  <sheetData>
    <row r="1" spans="1:7" ht="24" customHeight="1">
      <c r="C1" s="271" t="s">
        <v>535</v>
      </c>
      <c r="D1" s="271"/>
      <c r="E1" s="271"/>
      <c r="F1" s="271"/>
    </row>
    <row r="2" spans="1:7" ht="14.25" customHeight="1">
      <c r="C2" s="271" t="s">
        <v>534</v>
      </c>
      <c r="D2" s="271"/>
      <c r="E2" s="271"/>
      <c r="F2" s="271"/>
    </row>
    <row r="3" spans="1:7" ht="12.75" customHeight="1"/>
    <row r="4" spans="1:7" ht="13.5" customHeight="1"/>
    <row r="5" spans="1:7" ht="26.25" customHeight="1" thickBot="1"/>
    <row r="6" spans="1:7" s="216" customFormat="1" ht="26.25" customHeight="1" thickBot="1">
      <c r="A6" s="269" t="s">
        <v>574</v>
      </c>
      <c r="B6" s="269"/>
      <c r="C6" s="269"/>
      <c r="D6" s="270"/>
      <c r="E6" s="270"/>
      <c r="F6" s="218"/>
      <c r="G6" s="217"/>
    </row>
    <row r="7" spans="1:7" s="209" customFormat="1" ht="40.5" customHeight="1" thickBot="1">
      <c r="A7" s="215" t="s">
        <v>533</v>
      </c>
      <c r="B7" s="214" t="s">
        <v>532</v>
      </c>
      <c r="C7" s="213" t="s">
        <v>531</v>
      </c>
      <c r="D7" s="212" t="s">
        <v>530</v>
      </c>
      <c r="E7" s="211" t="s">
        <v>529</v>
      </c>
      <c r="F7" s="211" t="s">
        <v>528</v>
      </c>
      <c r="G7" s="210" t="s">
        <v>527</v>
      </c>
    </row>
    <row r="8" spans="1:7">
      <c r="C8" s="208"/>
    </row>
    <row r="9" spans="1:7">
      <c r="C9" s="208"/>
    </row>
    <row r="10" spans="1:7">
      <c r="C10" s="74" t="s">
        <v>526</v>
      </c>
    </row>
    <row r="11" spans="1:7" ht="73.5" customHeight="1">
      <c r="C11" s="106" t="s">
        <v>525</v>
      </c>
    </row>
    <row r="12" spans="1:7" ht="39" customHeight="1">
      <c r="C12" s="106" t="s">
        <v>524</v>
      </c>
    </row>
    <row r="13" spans="1:7" ht="62.25" customHeight="1">
      <c r="C13" s="106" t="s">
        <v>523</v>
      </c>
    </row>
    <row r="14" spans="1:7" ht="73.5" customHeight="1">
      <c r="C14" s="106" t="s">
        <v>522</v>
      </c>
    </row>
    <row r="15" spans="1:7" ht="39" customHeight="1">
      <c r="C15" s="106" t="s">
        <v>521</v>
      </c>
    </row>
    <row r="16" spans="1:7" ht="61.5" customHeight="1">
      <c r="C16" s="106" t="s">
        <v>520</v>
      </c>
    </row>
    <row r="17" spans="1:7" ht="33.75">
      <c r="C17" s="106" t="s">
        <v>519</v>
      </c>
    </row>
    <row r="18" spans="1:7">
      <c r="C18" s="208"/>
    </row>
    <row r="19" spans="1:7" s="184" customFormat="1" ht="12.75">
      <c r="A19" s="61"/>
      <c r="B19" s="61"/>
      <c r="C19" s="207"/>
      <c r="D19" s="70"/>
      <c r="E19" s="126"/>
      <c r="F19" s="126"/>
      <c r="G19" s="125"/>
    </row>
    <row r="20" spans="1:7" s="184" customFormat="1" ht="12.75">
      <c r="A20" s="81" t="s">
        <v>0</v>
      </c>
      <c r="B20" s="81"/>
      <c r="C20" s="140" t="s">
        <v>229</v>
      </c>
      <c r="D20" s="139"/>
      <c r="E20" s="98"/>
      <c r="F20" s="98"/>
      <c r="G20" s="97"/>
    </row>
    <row r="22" spans="1:7">
      <c r="A22" s="182" t="s">
        <v>518</v>
      </c>
      <c r="B22" s="182" t="s">
        <v>517</v>
      </c>
      <c r="C22" s="183" t="s">
        <v>516</v>
      </c>
      <c r="D22" s="179"/>
      <c r="E22" s="180"/>
      <c r="F22" s="180"/>
      <c r="G22" s="178"/>
    </row>
    <row r="23" spans="1:7">
      <c r="A23" s="182"/>
      <c r="B23" s="182" t="s">
        <v>515</v>
      </c>
      <c r="C23" s="183" t="s">
        <v>514</v>
      </c>
      <c r="D23" s="179"/>
      <c r="E23" s="180"/>
      <c r="F23" s="180"/>
      <c r="G23" s="191"/>
    </row>
    <row r="24" spans="1:7" ht="56.25">
      <c r="A24" s="182"/>
      <c r="B24" s="182"/>
      <c r="C24" s="147" t="s">
        <v>513</v>
      </c>
      <c r="F24" s="27"/>
      <c r="G24" s="191"/>
    </row>
    <row r="25" spans="1:7">
      <c r="A25" s="177"/>
      <c r="B25" s="177"/>
      <c r="C25" s="206" t="s">
        <v>245</v>
      </c>
      <c r="D25" s="129" t="s">
        <v>41</v>
      </c>
      <c r="E25" s="110">
        <v>127</v>
      </c>
      <c r="F25" s="203"/>
      <c r="G25" s="194">
        <f>E25*F25</f>
        <v>0</v>
      </c>
    </row>
    <row r="27" spans="1:7">
      <c r="A27" s="75" t="s">
        <v>512</v>
      </c>
      <c r="B27" s="75" t="s">
        <v>511</v>
      </c>
      <c r="C27" s="94" t="s">
        <v>510</v>
      </c>
      <c r="D27" s="73"/>
      <c r="E27" s="72"/>
      <c r="F27" s="192"/>
    </row>
    <row r="28" spans="1:7">
      <c r="A28" s="75"/>
      <c r="B28" s="75" t="s">
        <v>509</v>
      </c>
      <c r="C28" s="94" t="s">
        <v>508</v>
      </c>
      <c r="D28" s="73"/>
      <c r="E28" s="72"/>
      <c r="F28" s="192"/>
    </row>
    <row r="29" spans="1:7" ht="90">
      <c r="A29" s="75"/>
      <c r="B29" s="75"/>
      <c r="C29" s="106" t="s">
        <v>507</v>
      </c>
      <c r="D29" s="73"/>
      <c r="E29" s="72"/>
      <c r="F29" s="192"/>
    </row>
    <row r="30" spans="1:7">
      <c r="A30" s="75"/>
      <c r="B30" s="75"/>
      <c r="C30" s="94" t="s">
        <v>245</v>
      </c>
      <c r="D30" s="73"/>
      <c r="E30" s="72"/>
      <c r="F30" s="192"/>
    </row>
    <row r="31" spans="1:7" ht="22.5">
      <c r="A31" s="205"/>
      <c r="B31" s="75"/>
      <c r="C31" s="106" t="s">
        <v>506</v>
      </c>
      <c r="D31" s="73"/>
      <c r="E31" s="72"/>
      <c r="F31" s="192"/>
    </row>
    <row r="32" spans="1:7">
      <c r="A32" s="92"/>
      <c r="B32" s="92"/>
      <c r="C32" s="143" t="s">
        <v>505</v>
      </c>
      <c r="D32" s="90" t="s">
        <v>25</v>
      </c>
      <c r="E32" s="89">
        <v>2</v>
      </c>
      <c r="F32" s="195"/>
      <c r="G32" s="194">
        <f>E32*F32</f>
        <v>0</v>
      </c>
    </row>
    <row r="34" spans="1:7" ht="22.5">
      <c r="A34" s="29" t="s">
        <v>504</v>
      </c>
      <c r="B34" s="29" t="s">
        <v>503</v>
      </c>
      <c r="C34" s="28" t="s">
        <v>502</v>
      </c>
    </row>
    <row r="35" spans="1:7" ht="45">
      <c r="C35" s="106" t="s">
        <v>501</v>
      </c>
    </row>
    <row r="36" spans="1:7" ht="33.75">
      <c r="C36" s="101" t="s">
        <v>500</v>
      </c>
    </row>
    <row r="37" spans="1:7">
      <c r="C37" s="101" t="s">
        <v>245</v>
      </c>
    </row>
    <row r="38" spans="1:7">
      <c r="A38" s="113" t="s">
        <v>499</v>
      </c>
      <c r="B38" s="113"/>
      <c r="C38" s="204" t="s">
        <v>214</v>
      </c>
      <c r="D38" s="129" t="s">
        <v>1</v>
      </c>
      <c r="E38" s="110">
        <v>200</v>
      </c>
      <c r="F38" s="203"/>
      <c r="G38" s="84">
        <f t="shared" ref="G38:G44" si="0">E38*F38</f>
        <v>0</v>
      </c>
    </row>
    <row r="39" spans="1:7" ht="22.5">
      <c r="A39" s="165" t="s">
        <v>498</v>
      </c>
      <c r="B39" s="113"/>
      <c r="C39" s="167" t="s">
        <v>570</v>
      </c>
      <c r="D39" s="129" t="s">
        <v>3</v>
      </c>
      <c r="E39" s="110">
        <v>1250</v>
      </c>
      <c r="F39" s="110"/>
      <c r="G39" s="109">
        <f t="shared" si="0"/>
        <v>0</v>
      </c>
    </row>
    <row r="40" spans="1:7">
      <c r="A40" s="113" t="s">
        <v>497</v>
      </c>
      <c r="B40" s="113"/>
      <c r="C40" s="204" t="s">
        <v>496</v>
      </c>
      <c r="D40" s="129" t="s">
        <v>1</v>
      </c>
      <c r="E40" s="110">
        <v>330</v>
      </c>
      <c r="F40" s="203"/>
      <c r="G40" s="84">
        <f t="shared" si="0"/>
        <v>0</v>
      </c>
    </row>
    <row r="41" spans="1:7">
      <c r="A41" s="113" t="s">
        <v>495</v>
      </c>
      <c r="B41" s="113"/>
      <c r="C41" s="204" t="s">
        <v>494</v>
      </c>
      <c r="D41" s="129" t="s">
        <v>25</v>
      </c>
      <c r="E41" s="110">
        <v>2</v>
      </c>
      <c r="F41" s="203"/>
      <c r="G41" s="84">
        <f t="shared" si="0"/>
        <v>0</v>
      </c>
    </row>
    <row r="42" spans="1:7" ht="22.5">
      <c r="A42" s="113" t="s">
        <v>493</v>
      </c>
      <c r="B42" s="113"/>
      <c r="C42" s="143" t="s">
        <v>492</v>
      </c>
      <c r="D42" s="129" t="s">
        <v>25</v>
      </c>
      <c r="E42" s="110">
        <v>6</v>
      </c>
      <c r="F42" s="203"/>
      <c r="G42" s="84">
        <f t="shared" si="0"/>
        <v>0</v>
      </c>
    </row>
    <row r="43" spans="1:7">
      <c r="A43" s="113" t="s">
        <v>491</v>
      </c>
      <c r="B43" s="113"/>
      <c r="C43" s="143" t="s">
        <v>490</v>
      </c>
      <c r="D43" s="129" t="s">
        <v>1</v>
      </c>
      <c r="E43" s="110">
        <v>35</v>
      </c>
      <c r="F43" s="203"/>
      <c r="G43" s="84">
        <f t="shared" si="0"/>
        <v>0</v>
      </c>
    </row>
    <row r="44" spans="1:7">
      <c r="A44" s="113" t="s">
        <v>489</v>
      </c>
      <c r="B44" s="113"/>
      <c r="C44" s="143" t="s">
        <v>488</v>
      </c>
      <c r="D44" s="129" t="s">
        <v>1</v>
      </c>
      <c r="E44" s="110">
        <v>55</v>
      </c>
      <c r="F44" s="203"/>
      <c r="G44" s="84">
        <f t="shared" si="0"/>
        <v>0</v>
      </c>
    </row>
    <row r="45" spans="1:7">
      <c r="A45" s="161"/>
      <c r="G45" s="115"/>
    </row>
    <row r="46" spans="1:7">
      <c r="A46" s="75" t="s">
        <v>487</v>
      </c>
      <c r="B46" s="75" t="s">
        <v>486</v>
      </c>
      <c r="C46" s="106" t="s">
        <v>485</v>
      </c>
      <c r="D46" s="73"/>
      <c r="E46" s="72"/>
      <c r="F46" s="192"/>
      <c r="G46" s="71"/>
    </row>
    <row r="47" spans="1:7">
      <c r="A47" s="75"/>
      <c r="B47" s="75"/>
      <c r="C47" s="106" t="s">
        <v>245</v>
      </c>
      <c r="D47" s="73"/>
      <c r="E47" s="72"/>
      <c r="F47" s="192"/>
      <c r="G47" s="71"/>
    </row>
    <row r="48" spans="1:7" ht="45">
      <c r="A48" s="75"/>
      <c r="B48" s="75"/>
      <c r="C48" s="106" t="s">
        <v>484</v>
      </c>
      <c r="D48" s="73"/>
      <c r="E48" s="72"/>
      <c r="F48" s="192"/>
      <c r="G48" s="71"/>
    </row>
    <row r="49" spans="1:7">
      <c r="A49" s="92" t="s">
        <v>483</v>
      </c>
      <c r="B49" s="92"/>
      <c r="C49" s="143" t="s">
        <v>482</v>
      </c>
      <c r="D49" s="90" t="s">
        <v>25</v>
      </c>
      <c r="E49" s="89">
        <v>9</v>
      </c>
      <c r="F49" s="195"/>
      <c r="G49" s="194">
        <f>E49*F49</f>
        <v>0</v>
      </c>
    </row>
    <row r="50" spans="1:7" ht="96">
      <c r="A50" s="202" t="s">
        <v>481</v>
      </c>
      <c r="B50" s="201"/>
      <c r="C50" s="200" t="s">
        <v>480</v>
      </c>
      <c r="D50" s="199"/>
      <c r="E50" s="198"/>
      <c r="F50" s="197"/>
      <c r="G50" s="191"/>
    </row>
    <row r="51" spans="1:7">
      <c r="A51" s="75"/>
      <c r="B51" s="75"/>
      <c r="C51" s="193" t="s">
        <v>245</v>
      </c>
      <c r="D51" s="73"/>
      <c r="E51" s="72"/>
      <c r="F51" s="192"/>
      <c r="G51" s="191"/>
    </row>
    <row r="52" spans="1:7">
      <c r="A52" s="92" t="s">
        <v>479</v>
      </c>
      <c r="B52" s="92"/>
      <c r="C52" s="143" t="s">
        <v>478</v>
      </c>
      <c r="D52" s="90" t="s">
        <v>1</v>
      </c>
      <c r="E52" s="89">
        <v>192</v>
      </c>
      <c r="F52" s="195"/>
      <c r="G52" s="194">
        <f>E52*F52</f>
        <v>0</v>
      </c>
    </row>
    <row r="53" spans="1:7">
      <c r="A53" s="92" t="s">
        <v>477</v>
      </c>
      <c r="B53" s="92"/>
      <c r="C53" s="143" t="s">
        <v>476</v>
      </c>
      <c r="D53" s="90" t="s">
        <v>1</v>
      </c>
      <c r="E53" s="89">
        <v>30</v>
      </c>
      <c r="F53" s="195"/>
      <c r="G53" s="194">
        <f>E53*F53</f>
        <v>0</v>
      </c>
    </row>
    <row r="54" spans="1:7">
      <c r="A54" s="92" t="s">
        <v>475</v>
      </c>
      <c r="B54" s="92"/>
      <c r="C54" s="143" t="s">
        <v>474</v>
      </c>
      <c r="D54" s="90" t="s">
        <v>1</v>
      </c>
      <c r="E54" s="89">
        <v>11</v>
      </c>
      <c r="F54" s="195"/>
      <c r="G54" s="194">
        <f>E54*F54</f>
        <v>0</v>
      </c>
    </row>
    <row r="55" spans="1:7">
      <c r="A55" s="75"/>
      <c r="B55" s="75"/>
      <c r="C55" s="193"/>
      <c r="D55" s="73"/>
      <c r="E55" s="72"/>
      <c r="F55" s="192"/>
      <c r="G55" s="191"/>
    </row>
    <row r="56" spans="1:7" ht="24">
      <c r="A56" s="92" t="s">
        <v>473</v>
      </c>
      <c r="B56" s="92"/>
      <c r="C56" s="196" t="s">
        <v>472</v>
      </c>
      <c r="D56" s="90" t="s">
        <v>8</v>
      </c>
      <c r="E56" s="89">
        <v>25</v>
      </c>
      <c r="F56" s="195"/>
      <c r="G56" s="194">
        <f>E56*F56</f>
        <v>0</v>
      </c>
    </row>
    <row r="57" spans="1:7">
      <c r="A57" s="75"/>
      <c r="B57" s="75"/>
      <c r="C57" s="193"/>
      <c r="D57" s="73"/>
      <c r="E57" s="72"/>
      <c r="F57" s="192"/>
      <c r="G57" s="191"/>
    </row>
    <row r="58" spans="1:7">
      <c r="A58" s="75"/>
      <c r="B58" s="75"/>
      <c r="C58" s="193"/>
      <c r="D58" s="73"/>
      <c r="E58" s="72"/>
      <c r="F58" s="192"/>
      <c r="G58" s="191"/>
    </row>
    <row r="59" spans="1:7" ht="12.75">
      <c r="A59" s="190"/>
      <c r="B59" s="190"/>
      <c r="C59" s="189" t="s">
        <v>471</v>
      </c>
      <c r="D59" s="188"/>
      <c r="E59" s="187"/>
      <c r="F59" s="187"/>
      <c r="G59" s="186">
        <f>SUM(G21:G58)</f>
        <v>0</v>
      </c>
    </row>
    <row r="60" spans="1:7">
      <c r="C60" s="101"/>
    </row>
    <row r="61" spans="1:7">
      <c r="C61" s="101"/>
    </row>
    <row r="62" spans="1:7" s="184" customFormat="1" ht="12.75">
      <c r="A62" s="81" t="s">
        <v>2</v>
      </c>
      <c r="B62" s="81"/>
      <c r="C62" s="140" t="s">
        <v>228</v>
      </c>
      <c r="D62" s="139"/>
      <c r="E62" s="98"/>
      <c r="F62" s="98"/>
      <c r="G62" s="97"/>
    </row>
    <row r="63" spans="1:7" s="184" customFormat="1" ht="12.75">
      <c r="A63" s="185"/>
      <c r="B63" s="185"/>
      <c r="C63" s="141"/>
      <c r="D63" s="70"/>
      <c r="E63" s="126"/>
      <c r="F63" s="126"/>
      <c r="G63" s="125"/>
    </row>
    <row r="64" spans="1:7">
      <c r="A64" s="29" t="s">
        <v>470</v>
      </c>
      <c r="B64" s="29" t="s">
        <v>469</v>
      </c>
      <c r="C64" s="28" t="s">
        <v>468</v>
      </c>
    </row>
    <row r="65" spans="1:7" ht="104.25" customHeight="1">
      <c r="B65" s="29" t="s">
        <v>465</v>
      </c>
      <c r="C65" s="101" t="s">
        <v>467</v>
      </c>
    </row>
    <row r="66" spans="1:7">
      <c r="C66" s="101" t="s">
        <v>245</v>
      </c>
    </row>
    <row r="67" spans="1:7">
      <c r="C67" s="83" t="s">
        <v>466</v>
      </c>
    </row>
    <row r="68" spans="1:7">
      <c r="A68" s="165"/>
      <c r="B68" s="113" t="s">
        <v>465</v>
      </c>
      <c r="C68" s="158" t="s">
        <v>464</v>
      </c>
      <c r="D68" s="129" t="s">
        <v>8</v>
      </c>
      <c r="E68" s="110">
        <v>200</v>
      </c>
      <c r="F68" s="110"/>
      <c r="G68" s="133">
        <f>ROUND(E68*F68, 2)</f>
        <v>0</v>
      </c>
    </row>
    <row r="69" spans="1:7">
      <c r="A69" s="161"/>
      <c r="C69" s="83"/>
    </row>
    <row r="70" spans="1:7" ht="22.5">
      <c r="A70" s="182" t="s">
        <v>463</v>
      </c>
      <c r="B70" s="29" t="s">
        <v>462</v>
      </c>
      <c r="C70" s="183" t="s">
        <v>461</v>
      </c>
      <c r="D70" s="179"/>
      <c r="E70" s="180"/>
      <c r="F70" s="180"/>
      <c r="G70" s="178"/>
    </row>
    <row r="71" spans="1:7" ht="45">
      <c r="A71" s="182"/>
      <c r="B71" s="182"/>
      <c r="C71" s="106" t="s">
        <v>460</v>
      </c>
      <c r="D71" s="179"/>
      <c r="E71" s="180"/>
      <c r="F71" s="179"/>
      <c r="G71" s="178"/>
    </row>
    <row r="72" spans="1:7" ht="33.75">
      <c r="A72" s="182"/>
      <c r="B72" s="182"/>
      <c r="C72" s="106" t="s">
        <v>459</v>
      </c>
      <c r="D72" s="179"/>
      <c r="E72" s="180"/>
      <c r="F72" s="179"/>
      <c r="G72" s="178"/>
    </row>
    <row r="73" spans="1:7" ht="45.75">
      <c r="A73" s="182"/>
      <c r="B73" s="182"/>
      <c r="C73" s="106" t="s">
        <v>458</v>
      </c>
      <c r="D73" s="179"/>
      <c r="E73" s="180"/>
      <c r="F73" s="179"/>
      <c r="G73" s="178"/>
    </row>
    <row r="74" spans="1:7">
      <c r="A74" s="182"/>
      <c r="B74" s="182"/>
      <c r="C74" s="181" t="s">
        <v>245</v>
      </c>
      <c r="D74" s="179"/>
      <c r="E74" s="180"/>
      <c r="F74" s="179"/>
      <c r="G74" s="178"/>
    </row>
    <row r="75" spans="1:7">
      <c r="A75" s="177"/>
      <c r="B75" s="177"/>
      <c r="C75" s="176" t="s">
        <v>457</v>
      </c>
      <c r="D75" s="175" t="s">
        <v>3</v>
      </c>
      <c r="E75" s="174">
        <v>112.1</v>
      </c>
      <c r="F75" s="174"/>
      <c r="G75" s="133">
        <f>ROUND(E75*F75, 2)</f>
        <v>0</v>
      </c>
    </row>
    <row r="76" spans="1:7">
      <c r="A76" s="161"/>
      <c r="C76" s="83"/>
    </row>
    <row r="77" spans="1:7">
      <c r="A77" s="75" t="s">
        <v>456</v>
      </c>
      <c r="B77" s="75" t="s">
        <v>455</v>
      </c>
      <c r="C77" s="94" t="s">
        <v>454</v>
      </c>
      <c r="D77" s="73"/>
      <c r="E77" s="72"/>
      <c r="F77" s="173"/>
      <c r="G77" s="71"/>
    </row>
    <row r="78" spans="1:7" ht="112.5">
      <c r="A78" s="75"/>
      <c r="B78" s="75"/>
      <c r="C78" s="106" t="s">
        <v>453</v>
      </c>
      <c r="D78" s="73"/>
      <c r="E78" s="72"/>
      <c r="F78" s="172"/>
      <c r="G78" s="71"/>
    </row>
    <row r="79" spans="1:7">
      <c r="A79" s="75"/>
      <c r="B79" s="75"/>
      <c r="C79" s="106" t="s">
        <v>245</v>
      </c>
      <c r="D79" s="73"/>
      <c r="E79" s="72"/>
      <c r="F79" s="172"/>
      <c r="G79" s="71"/>
    </row>
    <row r="80" spans="1:7">
      <c r="A80" s="92"/>
      <c r="B80" s="92"/>
      <c r="C80" s="138" t="s">
        <v>452</v>
      </c>
      <c r="D80" s="90" t="s">
        <v>8</v>
      </c>
      <c r="E80" s="89">
        <v>40</v>
      </c>
      <c r="F80" s="171"/>
      <c r="G80" s="133">
        <f>ROUND(E80*F80, 2)</f>
        <v>0</v>
      </c>
    </row>
    <row r="81" spans="1:7">
      <c r="C81" s="101"/>
    </row>
    <row r="82" spans="1:7">
      <c r="A82" s="29" t="s">
        <v>451</v>
      </c>
      <c r="B82" s="29" t="s">
        <v>450</v>
      </c>
      <c r="C82" s="28" t="s">
        <v>449</v>
      </c>
    </row>
    <row r="83" spans="1:7" ht="90">
      <c r="C83" s="101" t="s">
        <v>448</v>
      </c>
    </row>
    <row r="84" spans="1:7" ht="15.75" customHeight="1">
      <c r="C84" s="101" t="s">
        <v>245</v>
      </c>
    </row>
    <row r="85" spans="1:7">
      <c r="A85" s="113"/>
      <c r="B85" s="113"/>
      <c r="C85" s="167" t="s">
        <v>447</v>
      </c>
      <c r="D85" s="129" t="s">
        <v>8</v>
      </c>
      <c r="E85" s="110">
        <v>5</v>
      </c>
      <c r="F85" s="110"/>
      <c r="G85" s="133">
        <f>E85*F85</f>
        <v>0</v>
      </c>
    </row>
    <row r="87" spans="1:7">
      <c r="A87" s="29" t="s">
        <v>446</v>
      </c>
      <c r="B87" s="29" t="s">
        <v>445</v>
      </c>
      <c r="C87" s="28" t="s">
        <v>444</v>
      </c>
    </row>
    <row r="88" spans="1:7" ht="45">
      <c r="C88" s="106" t="s">
        <v>443</v>
      </c>
    </row>
    <row r="89" spans="1:7">
      <c r="B89" s="29" t="s">
        <v>442</v>
      </c>
      <c r="C89" s="28" t="s">
        <v>441</v>
      </c>
    </row>
    <row r="90" spans="1:7" ht="45">
      <c r="C90" s="101" t="s">
        <v>440</v>
      </c>
    </row>
    <row r="91" spans="1:7" s="170" customFormat="1">
      <c r="A91" s="29"/>
      <c r="B91" s="29"/>
      <c r="C91" s="101" t="s">
        <v>245</v>
      </c>
      <c r="D91" s="27"/>
      <c r="E91" s="26"/>
      <c r="F91" s="26"/>
      <c r="G91" s="25"/>
    </row>
    <row r="92" spans="1:7">
      <c r="A92" s="113" t="s">
        <v>439</v>
      </c>
      <c r="B92" s="113"/>
      <c r="C92" s="167" t="s">
        <v>438</v>
      </c>
      <c r="D92" s="129" t="s">
        <v>3</v>
      </c>
      <c r="E92" s="110">
        <v>1183</v>
      </c>
      <c r="F92" s="110"/>
      <c r="G92" s="133">
        <f>ROUND(E92*F92, 2)</f>
        <v>0</v>
      </c>
    </row>
    <row r="93" spans="1:7">
      <c r="A93" s="113" t="s">
        <v>437</v>
      </c>
      <c r="B93" s="113"/>
      <c r="C93" s="167" t="s">
        <v>436</v>
      </c>
      <c r="D93" s="129" t="s">
        <v>3</v>
      </c>
      <c r="E93" s="110">
        <v>408</v>
      </c>
      <c r="F93" s="110"/>
      <c r="G93" s="133">
        <f>ROUND(E93*F93, 2)</f>
        <v>0</v>
      </c>
    </row>
    <row r="95" spans="1:7">
      <c r="A95" s="29" t="s">
        <v>435</v>
      </c>
      <c r="B95" s="29" t="s">
        <v>434</v>
      </c>
      <c r="C95" s="168" t="s">
        <v>433</v>
      </c>
    </row>
    <row r="96" spans="1:7" ht="135">
      <c r="B96" s="163"/>
      <c r="C96" s="101" t="s">
        <v>432</v>
      </c>
    </row>
    <row r="97" spans="1:7" ht="12" customHeight="1">
      <c r="C97" s="101" t="s">
        <v>245</v>
      </c>
    </row>
    <row r="98" spans="1:7" ht="12" customHeight="1">
      <c r="A98" s="113"/>
      <c r="B98" s="113"/>
      <c r="C98" s="169" t="s">
        <v>431</v>
      </c>
      <c r="D98" s="129" t="s">
        <v>3</v>
      </c>
      <c r="E98" s="110">
        <v>176</v>
      </c>
      <c r="F98" s="110"/>
      <c r="G98" s="109">
        <f>E98*F98</f>
        <v>0</v>
      </c>
    </row>
    <row r="99" spans="1:7" ht="12" customHeight="1">
      <c r="C99" s="168"/>
      <c r="G99" s="115"/>
    </row>
    <row r="100" spans="1:7" ht="12.75">
      <c r="A100" s="82"/>
      <c r="B100" s="82"/>
      <c r="C100" s="80" t="s">
        <v>430</v>
      </c>
      <c r="D100" s="142"/>
      <c r="E100" s="78"/>
      <c r="F100" s="78"/>
      <c r="G100" s="77">
        <f>SUM(G63:G99)</f>
        <v>0</v>
      </c>
    </row>
    <row r="101" spans="1:7" ht="12" customHeight="1"/>
    <row r="102" spans="1:7" ht="12" customHeight="1"/>
    <row r="103" spans="1:7" ht="12" customHeight="1">
      <c r="A103" s="81" t="s">
        <v>4</v>
      </c>
      <c r="B103" s="81"/>
      <c r="C103" s="140" t="s">
        <v>227</v>
      </c>
      <c r="D103" s="139"/>
      <c r="E103" s="98"/>
      <c r="F103" s="98"/>
      <c r="G103" s="97"/>
    </row>
    <row r="104" spans="1:7" ht="12" customHeight="1">
      <c r="A104" s="61"/>
      <c r="B104" s="61"/>
      <c r="C104" s="141"/>
      <c r="D104" s="70"/>
      <c r="E104" s="126"/>
      <c r="F104" s="126"/>
      <c r="G104" s="125"/>
    </row>
    <row r="105" spans="1:7">
      <c r="A105" s="159" t="s">
        <v>429</v>
      </c>
      <c r="B105" s="163" t="s">
        <v>428</v>
      </c>
      <c r="C105" s="28" t="s">
        <v>427</v>
      </c>
      <c r="D105" s="73"/>
      <c r="E105" s="72"/>
      <c r="F105" s="72"/>
      <c r="G105" s="156"/>
    </row>
    <row r="106" spans="1:7" ht="112.5">
      <c r="A106" s="161"/>
      <c r="B106" s="76"/>
      <c r="C106" s="28" t="s">
        <v>426</v>
      </c>
      <c r="D106" s="73"/>
      <c r="E106" s="72"/>
      <c r="F106" s="72"/>
      <c r="G106" s="156"/>
    </row>
    <row r="107" spans="1:7">
      <c r="A107" s="159" t="s">
        <v>425</v>
      </c>
      <c r="B107" s="163" t="s">
        <v>424</v>
      </c>
      <c r="C107" s="28" t="s">
        <v>423</v>
      </c>
      <c r="D107" s="73"/>
      <c r="E107" s="72"/>
      <c r="F107" s="72"/>
      <c r="G107" s="156"/>
    </row>
    <row r="108" spans="1:7" ht="33.75">
      <c r="A108" s="161"/>
      <c r="B108" s="76"/>
      <c r="C108" s="28" t="s">
        <v>422</v>
      </c>
      <c r="D108" s="73"/>
      <c r="E108" s="72"/>
      <c r="F108" s="72"/>
      <c r="G108" s="156"/>
    </row>
    <row r="109" spans="1:7" ht="90">
      <c r="A109" s="165"/>
      <c r="B109" s="96"/>
      <c r="C109" s="167" t="s">
        <v>421</v>
      </c>
      <c r="D109" s="129" t="s">
        <v>8</v>
      </c>
      <c r="E109" s="110">
        <v>230</v>
      </c>
      <c r="F109" s="110"/>
      <c r="G109" s="157">
        <f>E109*$F109</f>
        <v>0</v>
      </c>
    </row>
    <row r="110" spans="1:7" ht="12" customHeight="1">
      <c r="A110" s="161"/>
      <c r="B110" s="76"/>
      <c r="G110" s="156"/>
    </row>
    <row r="111" spans="1:7">
      <c r="A111" s="159" t="s">
        <v>420</v>
      </c>
      <c r="B111" s="163" t="s">
        <v>416</v>
      </c>
      <c r="C111" s="28" t="s">
        <v>419</v>
      </c>
      <c r="D111" s="73"/>
      <c r="E111" s="72"/>
      <c r="F111" s="72"/>
      <c r="G111" s="156"/>
    </row>
    <row r="112" spans="1:7" ht="22.5">
      <c r="A112" s="113"/>
      <c r="B112" s="166"/>
      <c r="C112" s="167" t="s">
        <v>418</v>
      </c>
      <c r="D112" s="129" t="s">
        <v>3</v>
      </c>
      <c r="E112" s="110">
        <v>130</v>
      </c>
      <c r="F112" s="110"/>
      <c r="G112" s="157">
        <f>E112*$F112</f>
        <v>0</v>
      </c>
    </row>
    <row r="113" spans="1:7" ht="12" customHeight="1">
      <c r="A113" s="161"/>
      <c r="B113" s="76"/>
      <c r="D113" s="73"/>
      <c r="E113" s="72"/>
      <c r="F113" s="72"/>
      <c r="G113" s="156"/>
    </row>
    <row r="114" spans="1:7">
      <c r="A114" s="159" t="s">
        <v>417</v>
      </c>
      <c r="B114" s="163" t="s">
        <v>416</v>
      </c>
      <c r="C114" s="28" t="s">
        <v>415</v>
      </c>
      <c r="D114" s="73"/>
      <c r="E114" s="72"/>
      <c r="F114" s="72"/>
      <c r="G114" s="156"/>
    </row>
    <row r="115" spans="1:7" ht="56.25">
      <c r="A115" s="161"/>
      <c r="B115" s="76"/>
      <c r="C115" s="28" t="s">
        <v>414</v>
      </c>
      <c r="D115" s="73"/>
      <c r="E115" s="72"/>
      <c r="F115" s="72"/>
      <c r="G115" s="156"/>
    </row>
    <row r="116" spans="1:7">
      <c r="A116" s="159"/>
      <c r="B116" s="163" t="s">
        <v>413</v>
      </c>
      <c r="C116" s="28" t="s">
        <v>412</v>
      </c>
      <c r="D116" s="73"/>
      <c r="E116" s="72"/>
      <c r="F116" s="72"/>
      <c r="G116" s="156"/>
    </row>
    <row r="117" spans="1:7" ht="112.5">
      <c r="A117" s="161"/>
      <c r="B117" s="76"/>
      <c r="C117" s="28" t="s">
        <v>411</v>
      </c>
      <c r="D117" s="73"/>
      <c r="E117" s="72"/>
      <c r="F117" s="72"/>
      <c r="G117" s="156"/>
    </row>
    <row r="118" spans="1:7" ht="12" customHeight="1">
      <c r="A118" s="113"/>
      <c r="B118" s="166"/>
      <c r="C118" s="167" t="s">
        <v>410</v>
      </c>
      <c r="D118" s="129" t="s">
        <v>8</v>
      </c>
      <c r="E118" s="110">
        <v>15</v>
      </c>
      <c r="F118" s="110"/>
      <c r="G118" s="157">
        <f>E118*$F118</f>
        <v>0</v>
      </c>
    </row>
    <row r="119" spans="1:7" ht="12" customHeight="1">
      <c r="A119" s="161"/>
      <c r="B119" s="76"/>
      <c r="C119" s="94"/>
      <c r="D119" s="73"/>
      <c r="E119" s="72"/>
      <c r="F119" s="72"/>
      <c r="G119" s="156"/>
    </row>
    <row r="120" spans="1:7" ht="12" customHeight="1">
      <c r="A120" s="159" t="s">
        <v>409</v>
      </c>
      <c r="B120" s="75" t="s">
        <v>408</v>
      </c>
      <c r="C120" s="144" t="s">
        <v>407</v>
      </c>
      <c r="D120" s="73"/>
      <c r="E120" s="72"/>
      <c r="F120" s="72"/>
      <c r="G120" s="156"/>
    </row>
    <row r="121" spans="1:7" ht="112.5">
      <c r="B121" s="76"/>
      <c r="C121" s="106" t="s">
        <v>406</v>
      </c>
      <c r="G121" s="115"/>
    </row>
    <row r="122" spans="1:7" ht="12" customHeight="1">
      <c r="B122" s="76"/>
      <c r="C122" s="106" t="s">
        <v>245</v>
      </c>
      <c r="G122" s="156"/>
    </row>
    <row r="123" spans="1:7">
      <c r="B123" s="76"/>
      <c r="C123" s="106" t="s">
        <v>405</v>
      </c>
      <c r="G123" s="156"/>
    </row>
    <row r="124" spans="1:7" ht="12" customHeight="1">
      <c r="A124" s="113"/>
      <c r="B124" s="96"/>
      <c r="C124" s="143" t="s">
        <v>404</v>
      </c>
      <c r="D124" s="90" t="s">
        <v>1</v>
      </c>
      <c r="E124" s="89">
        <v>52</v>
      </c>
      <c r="F124" s="89"/>
      <c r="G124" s="84">
        <f>E124*F124</f>
        <v>0</v>
      </c>
    </row>
    <row r="125" spans="1:7" ht="12" customHeight="1">
      <c r="B125" s="76"/>
      <c r="C125" s="106"/>
      <c r="G125" s="156"/>
    </row>
    <row r="126" spans="1:7">
      <c r="A126" s="159" t="s">
        <v>403</v>
      </c>
      <c r="B126" s="163" t="s">
        <v>402</v>
      </c>
      <c r="C126" s="28" t="s">
        <v>401</v>
      </c>
      <c r="G126" s="156"/>
    </row>
    <row r="127" spans="1:7" ht="135">
      <c r="B127" s="163"/>
      <c r="C127" s="28" t="s">
        <v>400</v>
      </c>
      <c r="G127" s="156"/>
    </row>
    <row r="128" spans="1:7" ht="12" customHeight="1">
      <c r="B128" s="163"/>
      <c r="C128" s="28" t="s">
        <v>399</v>
      </c>
      <c r="G128" s="156"/>
    </row>
    <row r="129" spans="1:7" ht="12" customHeight="1">
      <c r="A129" s="165" t="s">
        <v>398</v>
      </c>
      <c r="B129" s="166"/>
      <c r="C129" s="138" t="s">
        <v>397</v>
      </c>
      <c r="D129" s="110" t="s">
        <v>8</v>
      </c>
      <c r="E129" s="110">
        <v>86</v>
      </c>
      <c r="F129" s="110"/>
      <c r="G129" s="157">
        <f>E129*$F129</f>
        <v>0</v>
      </c>
    </row>
    <row r="130" spans="1:7" ht="12" customHeight="1">
      <c r="A130" s="165" t="s">
        <v>396</v>
      </c>
      <c r="B130" s="96"/>
      <c r="C130" s="164" t="s">
        <v>395</v>
      </c>
      <c r="D130" s="110" t="s">
        <v>8</v>
      </c>
      <c r="E130" s="110">
        <v>103.5</v>
      </c>
      <c r="F130" s="89"/>
      <c r="G130" s="109">
        <f>E130*F130</f>
        <v>0</v>
      </c>
    </row>
    <row r="131" spans="1:7" ht="12" customHeight="1">
      <c r="B131" s="163"/>
      <c r="C131" s="106"/>
      <c r="G131" s="156"/>
    </row>
    <row r="132" spans="1:7" ht="67.5">
      <c r="A132" s="92" t="s">
        <v>394</v>
      </c>
      <c r="B132" s="162"/>
      <c r="C132" s="138" t="s">
        <v>393</v>
      </c>
      <c r="D132" s="90" t="s">
        <v>1</v>
      </c>
      <c r="E132" s="89">
        <v>52</v>
      </c>
      <c r="F132" s="89"/>
      <c r="G132" s="84">
        <f>E132*F132</f>
        <v>0</v>
      </c>
    </row>
    <row r="133" spans="1:7" ht="12" customHeight="1">
      <c r="A133" s="161"/>
      <c r="C133" s="160"/>
      <c r="G133" s="115"/>
    </row>
    <row r="134" spans="1:7">
      <c r="A134" s="159" t="s">
        <v>392</v>
      </c>
      <c r="B134" s="29" t="s">
        <v>391</v>
      </c>
      <c r="C134" s="102" t="s">
        <v>390</v>
      </c>
      <c r="D134" s="26"/>
      <c r="G134" s="115"/>
    </row>
    <row r="135" spans="1:7" ht="78.75">
      <c r="A135" s="159"/>
      <c r="B135" s="148" t="s">
        <v>389</v>
      </c>
      <c r="C135" s="155" t="s">
        <v>388</v>
      </c>
      <c r="D135" s="26"/>
      <c r="G135" s="115"/>
    </row>
    <row r="136" spans="1:7" ht="12" customHeight="1">
      <c r="A136" s="159"/>
      <c r="B136" s="152"/>
      <c r="C136" s="152" t="s">
        <v>245</v>
      </c>
      <c r="D136" s="26"/>
      <c r="G136" s="115"/>
    </row>
    <row r="137" spans="1:7" ht="12" customHeight="1">
      <c r="A137" s="113"/>
      <c r="B137" s="113"/>
      <c r="C137" s="158" t="s">
        <v>387</v>
      </c>
      <c r="D137" s="129" t="s">
        <v>25</v>
      </c>
      <c r="E137" s="110">
        <v>2</v>
      </c>
      <c r="F137" s="110"/>
      <c r="G137" s="157">
        <f>E137*$F137</f>
        <v>0</v>
      </c>
    </row>
    <row r="138" spans="1:7" ht="12" customHeight="1">
      <c r="C138" s="83"/>
      <c r="G138" s="156"/>
    </row>
    <row r="139" spans="1:7" ht="12" customHeight="1">
      <c r="A139" s="75" t="s">
        <v>386</v>
      </c>
      <c r="B139" s="76" t="s">
        <v>385</v>
      </c>
      <c r="C139" s="144" t="s">
        <v>384</v>
      </c>
      <c r="D139" s="73"/>
      <c r="E139" s="72"/>
      <c r="F139" s="72"/>
      <c r="G139" s="71"/>
    </row>
    <row r="140" spans="1:7" ht="45">
      <c r="A140" s="75"/>
      <c r="B140" s="76"/>
      <c r="C140" s="106" t="s">
        <v>383</v>
      </c>
      <c r="D140" s="73"/>
      <c r="E140" s="72"/>
      <c r="F140" s="72"/>
      <c r="G140" s="71"/>
    </row>
    <row r="141" spans="1:7" ht="12" customHeight="1">
      <c r="A141" s="75"/>
      <c r="B141" s="76"/>
      <c r="C141" s="106" t="s">
        <v>245</v>
      </c>
      <c r="D141" s="73"/>
      <c r="E141" s="72"/>
      <c r="F141" s="72"/>
      <c r="G141" s="71"/>
    </row>
    <row r="142" spans="1:7" ht="12" customHeight="1">
      <c r="A142" s="75"/>
      <c r="B142" s="76"/>
      <c r="C142" s="106" t="s">
        <v>382</v>
      </c>
      <c r="D142" s="73"/>
      <c r="E142" s="72"/>
      <c r="F142" s="72"/>
      <c r="G142" s="71"/>
    </row>
    <row r="143" spans="1:7" ht="12" customHeight="1">
      <c r="A143" s="92" t="s">
        <v>381</v>
      </c>
      <c r="B143" s="92"/>
      <c r="C143" s="143" t="s">
        <v>380</v>
      </c>
      <c r="D143" s="90" t="s">
        <v>25</v>
      </c>
      <c r="E143" s="89">
        <v>1</v>
      </c>
      <c r="F143" s="89"/>
      <c r="G143" s="84">
        <f>E143*F143</f>
        <v>0</v>
      </c>
    </row>
    <row r="144" spans="1:7" ht="12" customHeight="1">
      <c r="A144" s="92" t="s">
        <v>379</v>
      </c>
      <c r="B144" s="92"/>
      <c r="C144" s="143" t="s">
        <v>378</v>
      </c>
      <c r="D144" s="90" t="s">
        <v>25</v>
      </c>
      <c r="E144" s="89">
        <v>1</v>
      </c>
      <c r="F144" s="89"/>
      <c r="G144" s="84">
        <f>E144*F144</f>
        <v>0</v>
      </c>
    </row>
    <row r="145" spans="1:7" ht="12" customHeight="1">
      <c r="A145" s="61"/>
      <c r="B145" s="61"/>
      <c r="C145" s="141"/>
      <c r="D145" s="70"/>
      <c r="E145" s="126"/>
      <c r="F145" s="126"/>
      <c r="G145" s="125"/>
    </row>
    <row r="146" spans="1:7">
      <c r="A146" s="29" t="s">
        <v>377</v>
      </c>
      <c r="B146" s="29" t="s">
        <v>369</v>
      </c>
      <c r="C146" s="102" t="s">
        <v>376</v>
      </c>
      <c r="D146" s="154"/>
      <c r="E146" s="72"/>
      <c r="F146" s="72"/>
      <c r="G146" s="107"/>
    </row>
    <row r="147" spans="1:7">
      <c r="B147" s="29" t="s">
        <v>375</v>
      </c>
      <c r="C147" s="102" t="s">
        <v>374</v>
      </c>
      <c r="D147" s="154"/>
      <c r="E147" s="72"/>
      <c r="F147" s="72"/>
      <c r="G147" s="107"/>
    </row>
    <row r="148" spans="1:7" ht="161.25" customHeight="1">
      <c r="B148" s="76"/>
      <c r="C148" s="155" t="s">
        <v>373</v>
      </c>
      <c r="D148" s="154"/>
      <c r="E148" s="72"/>
      <c r="F148" s="72"/>
      <c r="G148" s="107"/>
    </row>
    <row r="149" spans="1:7">
      <c r="B149" s="153"/>
      <c r="C149" s="152" t="s">
        <v>245</v>
      </c>
      <c r="D149" s="73"/>
      <c r="E149" s="72"/>
      <c r="F149" s="72"/>
      <c r="G149" s="107"/>
    </row>
    <row r="150" spans="1:7" ht="22.5">
      <c r="C150" s="152" t="s">
        <v>372</v>
      </c>
      <c r="F150" s="27"/>
      <c r="G150" s="115"/>
    </row>
    <row r="151" spans="1:7">
      <c r="A151" s="92"/>
      <c r="B151" s="151"/>
      <c r="C151" s="138" t="s">
        <v>371</v>
      </c>
      <c r="D151" s="90" t="s">
        <v>25</v>
      </c>
      <c r="E151" s="89">
        <v>7</v>
      </c>
      <c r="F151" s="89"/>
      <c r="G151" s="137">
        <f>E151*F151</f>
        <v>0</v>
      </c>
    </row>
    <row r="152" spans="1:7">
      <c r="B152" s="150"/>
      <c r="C152" s="149"/>
    </row>
    <row r="153" spans="1:7">
      <c r="A153" s="29" t="s">
        <v>370</v>
      </c>
      <c r="B153" s="29" t="s">
        <v>369</v>
      </c>
      <c r="C153" s="102" t="s">
        <v>368</v>
      </c>
      <c r="D153" s="73"/>
      <c r="E153" s="72"/>
      <c r="F153" s="72"/>
      <c r="G153" s="107"/>
    </row>
    <row r="154" spans="1:7" ht="101.25">
      <c r="B154" s="148" t="s">
        <v>367</v>
      </c>
      <c r="C154" s="74" t="s">
        <v>366</v>
      </c>
      <c r="D154" s="73"/>
      <c r="E154" s="72"/>
      <c r="F154" s="72"/>
      <c r="G154" s="107"/>
    </row>
    <row r="155" spans="1:7">
      <c r="A155" s="134"/>
      <c r="B155" s="76"/>
      <c r="C155" s="147" t="s">
        <v>365</v>
      </c>
      <c r="D155" s="73"/>
      <c r="E155" s="72"/>
      <c r="F155" s="72"/>
      <c r="G155" s="107"/>
    </row>
    <row r="156" spans="1:7" ht="22.5">
      <c r="A156" s="146"/>
      <c r="B156" s="96"/>
      <c r="C156" s="91" t="s">
        <v>364</v>
      </c>
      <c r="D156" s="90" t="s">
        <v>41</v>
      </c>
      <c r="E156" s="89">
        <v>50</v>
      </c>
      <c r="F156" s="89"/>
      <c r="G156" s="137">
        <f>E156*F156</f>
        <v>0</v>
      </c>
    </row>
    <row r="157" spans="1:7">
      <c r="B157" s="76"/>
      <c r="C157" s="74"/>
      <c r="D157" s="73"/>
      <c r="E157" s="72"/>
      <c r="F157" s="72"/>
      <c r="G157" s="107"/>
    </row>
    <row r="158" spans="1:7">
      <c r="A158" s="145" t="s">
        <v>363</v>
      </c>
      <c r="B158" s="75" t="s">
        <v>362</v>
      </c>
      <c r="C158" s="144" t="s">
        <v>361</v>
      </c>
      <c r="D158" s="73"/>
      <c r="E158" s="72"/>
      <c r="F158" s="72"/>
      <c r="G158" s="71"/>
    </row>
    <row r="159" spans="1:7">
      <c r="A159" s="75"/>
      <c r="B159" s="75" t="s">
        <v>360</v>
      </c>
      <c r="C159" s="144" t="s">
        <v>359</v>
      </c>
      <c r="D159" s="73"/>
      <c r="E159" s="72"/>
      <c r="F159" s="72"/>
      <c r="G159" s="71"/>
    </row>
    <row r="160" spans="1:7" ht="56.25">
      <c r="A160" s="75"/>
      <c r="B160" s="75"/>
      <c r="C160" s="106" t="s">
        <v>358</v>
      </c>
      <c r="D160" s="73"/>
      <c r="E160" s="72"/>
      <c r="F160" s="72"/>
      <c r="G160" s="71"/>
    </row>
    <row r="161" spans="1:7">
      <c r="A161" s="75"/>
      <c r="B161" s="75"/>
      <c r="C161" s="106" t="s">
        <v>245</v>
      </c>
      <c r="D161" s="73"/>
      <c r="E161" s="72"/>
      <c r="F161" s="72"/>
      <c r="G161" s="71"/>
    </row>
    <row r="162" spans="1:7" ht="22.5">
      <c r="A162" s="75"/>
      <c r="B162" s="75"/>
      <c r="C162" s="106" t="s">
        <v>357</v>
      </c>
      <c r="D162" s="73"/>
      <c r="E162" s="72"/>
      <c r="F162" s="72"/>
      <c r="G162" s="71"/>
    </row>
    <row r="163" spans="1:7">
      <c r="A163" s="92" t="s">
        <v>356</v>
      </c>
      <c r="B163" s="92"/>
      <c r="C163" s="143" t="s">
        <v>355</v>
      </c>
      <c r="D163" s="90" t="s">
        <v>1</v>
      </c>
      <c r="E163" s="89">
        <v>306</v>
      </c>
      <c r="F163" s="89"/>
      <c r="G163" s="137">
        <f>E163*F163</f>
        <v>0</v>
      </c>
    </row>
    <row r="164" spans="1:7">
      <c r="A164" s="92" t="s">
        <v>354</v>
      </c>
      <c r="B164" s="92"/>
      <c r="C164" s="143" t="s">
        <v>353</v>
      </c>
      <c r="D164" s="90" t="s">
        <v>1</v>
      </c>
      <c r="E164" s="89">
        <v>200</v>
      </c>
      <c r="F164" s="89"/>
      <c r="G164" s="137">
        <f>E164*F164</f>
        <v>0</v>
      </c>
    </row>
    <row r="165" spans="1:7">
      <c r="A165" s="92"/>
      <c r="B165" s="92"/>
      <c r="C165" s="143"/>
      <c r="D165" s="90"/>
      <c r="E165" s="89"/>
      <c r="F165" s="89"/>
      <c r="G165" s="84"/>
    </row>
    <row r="166" spans="1:7" ht="12.75">
      <c r="A166" s="82"/>
      <c r="B166" s="81"/>
      <c r="C166" s="80" t="s">
        <v>352</v>
      </c>
      <c r="D166" s="142"/>
      <c r="E166" s="78"/>
      <c r="F166" s="78"/>
      <c r="G166" s="77">
        <f>SUM(G104:G164)</f>
        <v>0</v>
      </c>
    </row>
    <row r="167" spans="1:7" ht="12.75">
      <c r="A167" s="61"/>
      <c r="B167" s="61"/>
      <c r="C167" s="141"/>
      <c r="D167" s="70"/>
      <c r="E167" s="126"/>
      <c r="F167" s="126"/>
      <c r="G167" s="125"/>
    </row>
    <row r="168" spans="1:7" ht="12.75">
      <c r="A168" s="61"/>
      <c r="B168" s="61"/>
      <c r="C168" s="141"/>
      <c r="D168" s="70"/>
      <c r="E168" s="126"/>
      <c r="F168" s="126"/>
      <c r="G168" s="125"/>
    </row>
    <row r="169" spans="1:7" ht="12.75">
      <c r="A169" s="81" t="s">
        <v>5</v>
      </c>
      <c r="B169" s="81"/>
      <c r="C169" s="140" t="s">
        <v>226</v>
      </c>
      <c r="D169" s="139"/>
      <c r="E169" s="98"/>
      <c r="F169" s="98"/>
      <c r="G169" s="97"/>
    </row>
    <row r="170" spans="1:7">
      <c r="A170" s="61"/>
      <c r="B170" s="61"/>
      <c r="C170" s="62"/>
      <c r="D170" s="70"/>
      <c r="E170" s="126"/>
      <c r="F170" s="126"/>
      <c r="G170" s="125"/>
    </row>
    <row r="171" spans="1:7">
      <c r="A171" s="29" t="s">
        <v>351</v>
      </c>
      <c r="B171" s="29" t="s">
        <v>350</v>
      </c>
      <c r="C171" s="136" t="s">
        <v>349</v>
      </c>
      <c r="F171" s="72"/>
    </row>
    <row r="172" spans="1:7" ht="57.75" customHeight="1">
      <c r="C172" s="101" t="s">
        <v>348</v>
      </c>
      <c r="F172" s="72"/>
    </row>
    <row r="173" spans="1:7">
      <c r="C173" s="101" t="s">
        <v>245</v>
      </c>
    </row>
    <row r="174" spans="1:7">
      <c r="C174" s="101" t="s">
        <v>347</v>
      </c>
    </row>
    <row r="175" spans="1:7" ht="22.5">
      <c r="A175" s="92" t="s">
        <v>346</v>
      </c>
      <c r="B175" s="92"/>
      <c r="C175" s="138" t="s">
        <v>345</v>
      </c>
      <c r="D175" s="90" t="s">
        <v>8</v>
      </c>
      <c r="E175" s="89">
        <v>300</v>
      </c>
      <c r="F175" s="89"/>
      <c r="G175" s="137">
        <f>E175*F175</f>
        <v>0</v>
      </c>
    </row>
    <row r="176" spans="1:7" ht="22.5">
      <c r="A176" s="92" t="s">
        <v>344</v>
      </c>
      <c r="B176" s="92"/>
      <c r="C176" s="138" t="s">
        <v>343</v>
      </c>
      <c r="D176" s="90" t="s">
        <v>8</v>
      </c>
      <c r="E176" s="89">
        <v>145</v>
      </c>
      <c r="F176" s="89"/>
      <c r="G176" s="137">
        <f>E176*F176</f>
        <v>0</v>
      </c>
    </row>
    <row r="177" spans="1:7">
      <c r="C177" s="101"/>
    </row>
    <row r="178" spans="1:7">
      <c r="A178" s="29" t="s">
        <v>342</v>
      </c>
      <c r="C178" s="136" t="s">
        <v>341</v>
      </c>
    </row>
    <row r="179" spans="1:7" ht="22.5">
      <c r="C179" s="101" t="s">
        <v>340</v>
      </c>
    </row>
    <row r="180" spans="1:7">
      <c r="C180" s="101" t="s">
        <v>339</v>
      </c>
    </row>
    <row r="181" spans="1:7" ht="22.5">
      <c r="A181" s="113"/>
      <c r="B181" s="113"/>
      <c r="C181" s="112" t="s">
        <v>338</v>
      </c>
      <c r="D181" s="129" t="s">
        <v>3</v>
      </c>
      <c r="E181" s="110">
        <v>902</v>
      </c>
      <c r="F181" s="110"/>
      <c r="G181" s="133">
        <f>ROUND(E181*F181, 2)</f>
        <v>0</v>
      </c>
    </row>
    <row r="182" spans="1:7">
      <c r="C182" s="101"/>
    </row>
    <row r="183" spans="1:7">
      <c r="A183" s="134" t="s">
        <v>337</v>
      </c>
      <c r="C183" s="135" t="s">
        <v>336</v>
      </c>
    </row>
    <row r="184" spans="1:7" ht="56.25">
      <c r="A184" s="134"/>
      <c r="C184" s="101" t="s">
        <v>335</v>
      </c>
    </row>
    <row r="185" spans="1:7">
      <c r="A185" s="134"/>
      <c r="C185" s="101" t="s">
        <v>334</v>
      </c>
    </row>
    <row r="186" spans="1:7" ht="37.5" customHeight="1">
      <c r="A186" s="113" t="s">
        <v>333</v>
      </c>
      <c r="B186" s="113"/>
      <c r="C186" s="112" t="s">
        <v>332</v>
      </c>
      <c r="D186" s="129" t="s">
        <v>3</v>
      </c>
      <c r="E186" s="110">
        <v>902</v>
      </c>
      <c r="F186" s="110"/>
      <c r="G186" s="133">
        <f>ROUND(E186*F186, 2)</f>
        <v>0</v>
      </c>
    </row>
    <row r="187" spans="1:7" ht="22.5">
      <c r="A187" s="113" t="s">
        <v>331</v>
      </c>
      <c r="B187" s="113"/>
      <c r="C187" s="112" t="s">
        <v>330</v>
      </c>
      <c r="D187" s="90" t="s">
        <v>3</v>
      </c>
      <c r="E187" s="89">
        <v>478</v>
      </c>
      <c r="F187" s="89"/>
      <c r="G187" s="133">
        <f>ROUND(E187*F187, 2)</f>
        <v>0</v>
      </c>
    </row>
    <row r="188" spans="1:7">
      <c r="C188" s="101"/>
      <c r="D188" s="73"/>
      <c r="E188" s="72"/>
      <c r="F188" s="72"/>
    </row>
    <row r="189" spans="1:7">
      <c r="A189" s="29" t="s">
        <v>329</v>
      </c>
      <c r="C189" s="101" t="s">
        <v>328</v>
      </c>
      <c r="E189" s="25"/>
      <c r="G189" s="131"/>
    </row>
    <row r="190" spans="1:7" ht="101.25">
      <c r="C190" s="132" t="s">
        <v>327</v>
      </c>
      <c r="E190" s="25"/>
      <c r="G190" s="131"/>
    </row>
    <row r="191" spans="1:7">
      <c r="A191" s="113"/>
      <c r="B191" s="113"/>
      <c r="C191" s="130" t="s">
        <v>326</v>
      </c>
      <c r="D191" s="129" t="s">
        <v>3</v>
      </c>
      <c r="E191" s="110">
        <v>35</v>
      </c>
      <c r="F191" s="110"/>
      <c r="G191" s="128">
        <f>E191*F191</f>
        <v>0</v>
      </c>
    </row>
    <row r="192" spans="1:7" ht="11.25" customHeight="1">
      <c r="A192" s="75"/>
      <c r="B192" s="75"/>
      <c r="C192" s="127"/>
      <c r="D192" s="73"/>
      <c r="E192" s="72"/>
      <c r="F192" s="72"/>
      <c r="G192" s="71"/>
    </row>
    <row r="193" spans="1:7" ht="12.75">
      <c r="A193" s="82"/>
      <c r="B193" s="81"/>
      <c r="C193" s="80" t="s">
        <v>325</v>
      </c>
      <c r="D193" s="79"/>
      <c r="E193" s="78"/>
      <c r="F193" s="78"/>
      <c r="G193" s="77">
        <f>SUM(G170:G192)</f>
        <v>0</v>
      </c>
    </row>
    <row r="194" spans="1:7">
      <c r="A194" s="61"/>
      <c r="B194" s="61"/>
      <c r="C194" s="60"/>
      <c r="E194" s="126"/>
      <c r="F194" s="126"/>
      <c r="G194" s="125"/>
    </row>
    <row r="195" spans="1:7">
      <c r="A195" s="61"/>
      <c r="B195" s="61"/>
      <c r="C195" s="60"/>
      <c r="E195" s="126"/>
      <c r="F195" s="126"/>
      <c r="G195" s="125"/>
    </row>
    <row r="196" spans="1:7" ht="12.75">
      <c r="A196" s="81" t="s">
        <v>6</v>
      </c>
      <c r="B196" s="81"/>
      <c r="C196" s="80" t="s">
        <v>225</v>
      </c>
      <c r="D196" s="99"/>
      <c r="E196" s="98"/>
      <c r="F196" s="98"/>
      <c r="G196" s="97"/>
    </row>
    <row r="198" spans="1:7">
      <c r="A198" s="29" t="s">
        <v>324</v>
      </c>
      <c r="B198" s="29" t="s">
        <v>323</v>
      </c>
      <c r="C198" s="124" t="s">
        <v>322</v>
      </c>
    </row>
    <row r="199" spans="1:7" ht="56.25">
      <c r="C199" s="101" t="s">
        <v>321</v>
      </c>
    </row>
    <row r="200" spans="1:7" ht="101.25">
      <c r="C200" s="101" t="s">
        <v>320</v>
      </c>
    </row>
    <row r="202" spans="1:7">
      <c r="A202" s="123" t="s">
        <v>319</v>
      </c>
      <c r="B202" s="75" t="s">
        <v>318</v>
      </c>
      <c r="C202" s="103" t="s">
        <v>317</v>
      </c>
      <c r="D202" s="73"/>
      <c r="E202" s="72"/>
      <c r="F202" s="72"/>
    </row>
    <row r="203" spans="1:7" ht="78.75">
      <c r="A203" s="118"/>
      <c r="B203" s="118"/>
      <c r="C203" s="106" t="s">
        <v>316</v>
      </c>
      <c r="D203" s="73"/>
      <c r="E203" s="72"/>
      <c r="F203" s="72"/>
    </row>
    <row r="204" spans="1:7">
      <c r="A204" s="118"/>
      <c r="B204" s="118"/>
      <c r="C204" s="74" t="s">
        <v>245</v>
      </c>
      <c r="D204" s="73"/>
      <c r="E204" s="72"/>
      <c r="F204" s="72"/>
    </row>
    <row r="205" spans="1:7">
      <c r="A205" s="122"/>
      <c r="B205" s="119"/>
      <c r="C205" s="95" t="s">
        <v>315</v>
      </c>
      <c r="D205" s="90" t="s">
        <v>25</v>
      </c>
      <c r="E205" s="89">
        <v>2</v>
      </c>
      <c r="F205" s="89"/>
      <c r="G205" s="84">
        <f>E205*$F205</f>
        <v>0</v>
      </c>
    </row>
    <row r="207" spans="1:7">
      <c r="A207" s="75" t="s">
        <v>314</v>
      </c>
      <c r="B207" s="75" t="s">
        <v>313</v>
      </c>
      <c r="C207" s="103" t="s">
        <v>312</v>
      </c>
      <c r="D207" s="73"/>
      <c r="E207" s="72"/>
      <c r="F207" s="72"/>
      <c r="G207" s="71"/>
    </row>
    <row r="208" spans="1:7" ht="90">
      <c r="A208" s="75"/>
      <c r="B208" s="75"/>
      <c r="C208" s="106" t="s">
        <v>311</v>
      </c>
      <c r="D208" s="73"/>
      <c r="E208" s="72"/>
      <c r="F208" s="72"/>
      <c r="G208" s="71"/>
    </row>
    <row r="209" spans="1:7">
      <c r="A209" s="75"/>
      <c r="B209" s="75"/>
      <c r="C209" s="74" t="s">
        <v>245</v>
      </c>
      <c r="D209" s="73"/>
      <c r="E209" s="72"/>
      <c r="F209" s="72"/>
      <c r="G209" s="71"/>
    </row>
    <row r="210" spans="1:7">
      <c r="A210" s="122" t="s">
        <v>310</v>
      </c>
      <c r="B210" s="119"/>
      <c r="C210" s="95" t="s">
        <v>309</v>
      </c>
      <c r="D210" s="90" t="s">
        <v>25</v>
      </c>
      <c r="E210" s="89">
        <v>1</v>
      </c>
      <c r="F210" s="89"/>
      <c r="G210" s="84">
        <f>E210*$F210</f>
        <v>0</v>
      </c>
    </row>
    <row r="211" spans="1:7">
      <c r="A211" s="92" t="s">
        <v>308</v>
      </c>
      <c r="B211" s="92"/>
      <c r="C211" s="95" t="s">
        <v>307</v>
      </c>
      <c r="D211" s="90" t="s">
        <v>25</v>
      </c>
      <c r="E211" s="89">
        <v>1</v>
      </c>
      <c r="F211" s="89"/>
      <c r="G211" s="84">
        <f>E211*$F211</f>
        <v>0</v>
      </c>
    </row>
    <row r="212" spans="1:7">
      <c r="A212" s="92" t="s">
        <v>306</v>
      </c>
      <c r="B212" s="92"/>
      <c r="C212" s="95" t="s">
        <v>305</v>
      </c>
      <c r="D212" s="90" t="s">
        <v>25</v>
      </c>
      <c r="E212" s="89">
        <v>2</v>
      </c>
      <c r="F212" s="89"/>
      <c r="G212" s="84">
        <f>E212*$F212</f>
        <v>0</v>
      </c>
    </row>
    <row r="213" spans="1:7">
      <c r="A213" s="92" t="s">
        <v>304</v>
      </c>
      <c r="B213" s="92"/>
      <c r="C213" s="95" t="s">
        <v>303</v>
      </c>
      <c r="D213" s="90" t="s">
        <v>25</v>
      </c>
      <c r="E213" s="89">
        <v>2</v>
      </c>
      <c r="F213" s="89"/>
      <c r="G213" s="84">
        <f>E213*$F213</f>
        <v>0</v>
      </c>
    </row>
    <row r="214" spans="1:7">
      <c r="A214" s="75"/>
      <c r="B214" s="75"/>
      <c r="C214" s="74"/>
      <c r="D214" s="73"/>
      <c r="E214" s="72"/>
      <c r="F214" s="72"/>
      <c r="G214" s="71"/>
    </row>
    <row r="215" spans="1:7">
      <c r="A215" s="121" t="s">
        <v>302</v>
      </c>
      <c r="B215" s="75" t="s">
        <v>301</v>
      </c>
      <c r="C215" s="103" t="s">
        <v>300</v>
      </c>
      <c r="D215" s="73"/>
      <c r="E215" s="72"/>
      <c r="F215" s="72"/>
      <c r="G215" s="71"/>
    </row>
    <row r="216" spans="1:7" ht="90">
      <c r="A216" s="120"/>
      <c r="B216" s="118"/>
      <c r="C216" s="106" t="s">
        <v>299</v>
      </c>
      <c r="D216" s="73"/>
      <c r="E216" s="72"/>
      <c r="F216" s="72"/>
      <c r="G216" s="71"/>
    </row>
    <row r="217" spans="1:7">
      <c r="A217" s="120"/>
      <c r="B217" s="118"/>
      <c r="C217" s="74" t="s">
        <v>245</v>
      </c>
      <c r="D217" s="73"/>
      <c r="E217" s="72"/>
      <c r="F217" s="72"/>
      <c r="G217" s="71"/>
    </row>
    <row r="218" spans="1:7">
      <c r="A218" s="114" t="s">
        <v>298</v>
      </c>
      <c r="B218" s="119"/>
      <c r="C218" s="95" t="s">
        <v>297</v>
      </c>
      <c r="D218" s="90" t="s">
        <v>25</v>
      </c>
      <c r="E218" s="89">
        <v>3</v>
      </c>
      <c r="F218" s="89"/>
      <c r="G218" s="84">
        <f>E218*F218</f>
        <v>0</v>
      </c>
    </row>
    <row r="219" spans="1:7">
      <c r="A219" s="114" t="s">
        <v>296</v>
      </c>
      <c r="B219" s="119"/>
      <c r="C219" s="95" t="s">
        <v>295</v>
      </c>
      <c r="D219" s="90" t="s">
        <v>25</v>
      </c>
      <c r="E219" s="89">
        <v>1</v>
      </c>
      <c r="F219" s="89"/>
      <c r="G219" s="84">
        <f>E219*F219</f>
        <v>0</v>
      </c>
    </row>
    <row r="220" spans="1:7">
      <c r="A220" s="114" t="s">
        <v>294</v>
      </c>
      <c r="B220" s="119"/>
      <c r="C220" s="95" t="s">
        <v>293</v>
      </c>
      <c r="D220" s="90" t="s">
        <v>25</v>
      </c>
      <c r="E220" s="89">
        <v>1</v>
      </c>
      <c r="F220" s="89"/>
      <c r="G220" s="84">
        <f>E220*F220</f>
        <v>0</v>
      </c>
    </row>
    <row r="221" spans="1:7">
      <c r="A221" s="114" t="s">
        <v>292</v>
      </c>
      <c r="B221" s="119"/>
      <c r="C221" s="95" t="s">
        <v>291</v>
      </c>
      <c r="D221" s="90" t="s">
        <v>25</v>
      </c>
      <c r="E221" s="89">
        <v>1</v>
      </c>
      <c r="F221" s="89"/>
      <c r="G221" s="84">
        <f>E221*F221</f>
        <v>0</v>
      </c>
    </row>
    <row r="222" spans="1:7">
      <c r="A222" s="117"/>
      <c r="B222" s="118"/>
      <c r="C222" s="74"/>
      <c r="D222" s="73"/>
      <c r="E222" s="72"/>
      <c r="F222" s="72"/>
      <c r="G222" s="71"/>
    </row>
    <row r="223" spans="1:7">
      <c r="A223" s="117" t="s">
        <v>290</v>
      </c>
      <c r="B223" s="29" t="s">
        <v>289</v>
      </c>
      <c r="C223" s="102" t="s">
        <v>288</v>
      </c>
      <c r="D223" s="116"/>
      <c r="G223" s="115"/>
    </row>
    <row r="224" spans="1:7" ht="67.5">
      <c r="A224" s="117"/>
      <c r="C224" s="101" t="s">
        <v>287</v>
      </c>
      <c r="D224" s="116"/>
      <c r="G224" s="115"/>
    </row>
    <row r="225" spans="1:7">
      <c r="A225" s="117"/>
      <c r="C225" s="101" t="s">
        <v>245</v>
      </c>
      <c r="D225" s="116"/>
      <c r="G225" s="115"/>
    </row>
    <row r="226" spans="1:7">
      <c r="A226" s="114" t="s">
        <v>286</v>
      </c>
      <c r="B226" s="113"/>
      <c r="C226" s="112" t="s">
        <v>285</v>
      </c>
      <c r="D226" s="111" t="s">
        <v>25</v>
      </c>
      <c r="E226" s="110">
        <v>1</v>
      </c>
      <c r="F226" s="110"/>
      <c r="G226" s="109">
        <f>E226*F226</f>
        <v>0</v>
      </c>
    </row>
    <row r="227" spans="1:7">
      <c r="A227" s="114" t="s">
        <v>284</v>
      </c>
      <c r="B227" s="113"/>
      <c r="C227" s="112" t="s">
        <v>283</v>
      </c>
      <c r="D227" s="111" t="s">
        <v>25</v>
      </c>
      <c r="E227" s="110">
        <v>1</v>
      </c>
      <c r="F227" s="110"/>
      <c r="G227" s="109">
        <f>E227*F227</f>
        <v>0</v>
      </c>
    </row>
    <row r="228" spans="1:7">
      <c r="A228" s="114" t="s">
        <v>282</v>
      </c>
      <c r="B228" s="113"/>
      <c r="C228" s="112" t="s">
        <v>281</v>
      </c>
      <c r="D228" s="111" t="s">
        <v>25</v>
      </c>
      <c r="E228" s="110">
        <v>1</v>
      </c>
      <c r="F228" s="110"/>
      <c r="G228" s="109">
        <f>E228*F228</f>
        <v>0</v>
      </c>
    </row>
    <row r="229" spans="1:7">
      <c r="C229" s="108"/>
      <c r="D229" s="73"/>
      <c r="E229" s="72"/>
      <c r="F229" s="72"/>
      <c r="G229" s="107"/>
    </row>
    <row r="230" spans="1:7">
      <c r="A230" s="75" t="s">
        <v>280</v>
      </c>
      <c r="B230" s="75" t="s">
        <v>279</v>
      </c>
      <c r="C230" s="106" t="s">
        <v>278</v>
      </c>
      <c r="D230" s="73"/>
      <c r="E230" s="72"/>
      <c r="F230" s="72"/>
      <c r="G230" s="71"/>
    </row>
    <row r="231" spans="1:7" ht="90">
      <c r="A231" s="75"/>
      <c r="B231" s="75"/>
      <c r="C231" s="106" t="s">
        <v>277</v>
      </c>
      <c r="D231" s="73"/>
      <c r="E231" s="72"/>
      <c r="F231" s="72"/>
      <c r="G231" s="71"/>
    </row>
    <row r="232" spans="1:7">
      <c r="A232" s="75" t="s">
        <v>276</v>
      </c>
      <c r="B232" s="75" t="s">
        <v>275</v>
      </c>
      <c r="C232" s="106" t="s">
        <v>274</v>
      </c>
      <c r="D232" s="73"/>
      <c r="E232" s="72"/>
      <c r="F232" s="72"/>
      <c r="G232" s="71"/>
    </row>
    <row r="233" spans="1:7" ht="33.75">
      <c r="A233" s="75"/>
      <c r="B233" s="75"/>
      <c r="C233" s="106" t="s">
        <v>273</v>
      </c>
      <c r="D233" s="73"/>
      <c r="E233" s="72"/>
      <c r="F233" s="72"/>
      <c r="G233" s="71"/>
    </row>
    <row r="234" spans="1:7">
      <c r="A234" s="75"/>
      <c r="B234" s="75"/>
      <c r="C234" s="106" t="s">
        <v>245</v>
      </c>
      <c r="D234" s="73"/>
      <c r="E234" s="72"/>
      <c r="F234" s="72"/>
      <c r="G234" s="71"/>
    </row>
    <row r="235" spans="1:7">
      <c r="A235" s="92" t="s">
        <v>272</v>
      </c>
      <c r="B235" s="92"/>
      <c r="C235" s="105" t="s">
        <v>271</v>
      </c>
      <c r="D235" s="90" t="s">
        <v>1</v>
      </c>
      <c r="E235" s="89">
        <v>53</v>
      </c>
      <c r="F235" s="89"/>
      <c r="G235" s="84">
        <f>E235*$F235</f>
        <v>0</v>
      </c>
    </row>
    <row r="236" spans="1:7">
      <c r="A236" s="92" t="s">
        <v>270</v>
      </c>
      <c r="B236" s="92"/>
      <c r="C236" s="105" t="s">
        <v>269</v>
      </c>
      <c r="D236" s="90" t="s">
        <v>1</v>
      </c>
      <c r="E236" s="89">
        <v>25</v>
      </c>
      <c r="F236" s="89"/>
      <c r="G236" s="84">
        <f>E236*$F236</f>
        <v>0</v>
      </c>
    </row>
    <row r="237" spans="1:7">
      <c r="A237" s="88" t="s">
        <v>268</v>
      </c>
      <c r="B237" s="88"/>
      <c r="C237" s="104" t="s">
        <v>267</v>
      </c>
      <c r="D237" s="86" t="s">
        <v>1</v>
      </c>
      <c r="E237" s="85">
        <v>28</v>
      </c>
      <c r="F237" s="85"/>
      <c r="G237" s="84">
        <f>E237*$F237</f>
        <v>0</v>
      </c>
    </row>
    <row r="238" spans="1:7">
      <c r="A238" s="88" t="s">
        <v>266</v>
      </c>
      <c r="B238" s="88"/>
      <c r="C238" s="104" t="s">
        <v>265</v>
      </c>
      <c r="D238" s="86" t="s">
        <v>1</v>
      </c>
      <c r="E238" s="85">
        <v>22</v>
      </c>
      <c r="F238" s="85"/>
      <c r="G238" s="84">
        <f>E238*$F238</f>
        <v>0</v>
      </c>
    </row>
    <row r="239" spans="1:7">
      <c r="A239" s="75"/>
      <c r="B239" s="75"/>
      <c r="C239" s="100"/>
      <c r="D239" s="73"/>
      <c r="E239" s="72"/>
      <c r="F239" s="72"/>
      <c r="G239" s="71"/>
    </row>
    <row r="240" spans="1:7">
      <c r="A240" s="75" t="s">
        <v>264</v>
      </c>
      <c r="B240" s="75" t="s">
        <v>263</v>
      </c>
      <c r="C240" s="103" t="s">
        <v>262</v>
      </c>
      <c r="D240" s="73"/>
      <c r="E240" s="72"/>
      <c r="F240" s="72"/>
      <c r="G240" s="71"/>
    </row>
    <row r="241" spans="1:7">
      <c r="A241" s="75"/>
      <c r="B241" s="75"/>
      <c r="C241" s="74" t="s">
        <v>245</v>
      </c>
      <c r="D241" s="73"/>
      <c r="E241" s="72"/>
      <c r="F241" s="72"/>
      <c r="G241" s="71"/>
    </row>
    <row r="242" spans="1:7">
      <c r="A242" s="92" t="s">
        <v>261</v>
      </c>
      <c r="B242" s="92"/>
      <c r="C242" s="95" t="s">
        <v>260</v>
      </c>
      <c r="D242" s="90" t="s">
        <v>1</v>
      </c>
      <c r="E242" s="89">
        <v>3</v>
      </c>
      <c r="F242" s="89"/>
      <c r="G242" s="84">
        <f>E242*$F242</f>
        <v>0</v>
      </c>
    </row>
    <row r="243" spans="1:7">
      <c r="A243" s="92" t="s">
        <v>259</v>
      </c>
      <c r="B243" s="92"/>
      <c r="C243" s="95" t="s">
        <v>258</v>
      </c>
      <c r="D243" s="90" t="s">
        <v>1</v>
      </c>
      <c r="E243" s="89">
        <v>15</v>
      </c>
      <c r="F243" s="89"/>
      <c r="G243" s="84">
        <f>E243*$F243</f>
        <v>0</v>
      </c>
    </row>
    <row r="244" spans="1:7">
      <c r="A244" s="92" t="s">
        <v>257</v>
      </c>
      <c r="B244" s="92"/>
      <c r="C244" s="95" t="s">
        <v>256</v>
      </c>
      <c r="D244" s="90" t="s">
        <v>3</v>
      </c>
      <c r="E244" s="89">
        <v>140</v>
      </c>
      <c r="F244" s="89"/>
      <c r="G244" s="84">
        <f>E244*$F244</f>
        <v>0</v>
      </c>
    </row>
    <row r="245" spans="1:7">
      <c r="A245" s="75"/>
      <c r="B245" s="75"/>
      <c r="C245" s="74"/>
      <c r="D245" s="73"/>
      <c r="E245" s="72"/>
      <c r="F245" s="72"/>
      <c r="G245" s="71"/>
    </row>
    <row r="246" spans="1:7">
      <c r="A246" s="29" t="s">
        <v>255</v>
      </c>
      <c r="B246" s="29" t="s">
        <v>254</v>
      </c>
      <c r="C246" s="102" t="s">
        <v>253</v>
      </c>
      <c r="D246" s="73"/>
      <c r="E246" s="72"/>
      <c r="F246" s="72"/>
      <c r="G246" s="71"/>
    </row>
    <row r="247" spans="1:7" ht="45">
      <c r="C247" s="101" t="s">
        <v>252</v>
      </c>
      <c r="D247" s="73"/>
      <c r="E247" s="72"/>
      <c r="F247" s="72"/>
      <c r="G247" s="71"/>
    </row>
    <row r="248" spans="1:7">
      <c r="C248" s="101" t="s">
        <v>245</v>
      </c>
      <c r="D248" s="73"/>
      <c r="E248" s="72"/>
      <c r="F248" s="72"/>
      <c r="G248" s="71"/>
    </row>
    <row r="249" spans="1:7">
      <c r="A249" s="92"/>
      <c r="B249" s="92"/>
      <c r="C249" s="95" t="s">
        <v>251</v>
      </c>
      <c r="D249" s="90" t="s">
        <v>25</v>
      </c>
      <c r="E249" s="89">
        <v>1</v>
      </c>
      <c r="F249" s="89"/>
      <c r="G249" s="84">
        <f>E249*$F249</f>
        <v>0</v>
      </c>
    </row>
    <row r="250" spans="1:7">
      <c r="A250" s="75"/>
      <c r="B250" s="75"/>
      <c r="C250" s="100"/>
      <c r="D250" s="73"/>
      <c r="E250" s="72"/>
      <c r="F250" s="72"/>
      <c r="G250" s="71"/>
    </row>
    <row r="251" spans="1:7" ht="12.75">
      <c r="A251" s="82"/>
      <c r="B251" s="81"/>
      <c r="C251" s="80" t="s">
        <v>250</v>
      </c>
      <c r="D251" s="79"/>
      <c r="E251" s="78"/>
      <c r="F251" s="78"/>
      <c r="G251" s="77">
        <f>SUM(G197:G250)</f>
        <v>0</v>
      </c>
    </row>
    <row r="252" spans="1:7">
      <c r="D252" s="70"/>
    </row>
    <row r="253" spans="1:7">
      <c r="A253" s="76"/>
      <c r="B253" s="75"/>
      <c r="C253" s="74"/>
      <c r="D253" s="73"/>
      <c r="E253" s="72"/>
      <c r="F253" s="72"/>
      <c r="G253" s="71"/>
    </row>
    <row r="254" spans="1:7" ht="12.75">
      <c r="A254" s="81" t="s">
        <v>26</v>
      </c>
      <c r="B254" s="81"/>
      <c r="C254" s="80" t="s">
        <v>224</v>
      </c>
      <c r="D254" s="99"/>
      <c r="E254" s="98"/>
      <c r="F254" s="98"/>
      <c r="G254" s="97"/>
    </row>
    <row r="255" spans="1:7">
      <c r="A255" s="76"/>
      <c r="B255" s="75"/>
      <c r="C255" s="74"/>
      <c r="D255" s="73"/>
      <c r="E255" s="72"/>
      <c r="F255" s="72"/>
      <c r="G255" s="71"/>
    </row>
    <row r="256" spans="1:7">
      <c r="A256" s="76"/>
      <c r="B256" s="75"/>
      <c r="C256" s="94"/>
      <c r="D256" s="73"/>
      <c r="E256" s="72"/>
      <c r="F256" s="72"/>
      <c r="G256" s="71"/>
    </row>
    <row r="257" spans="1:7">
      <c r="A257" s="96"/>
      <c r="B257" s="92"/>
      <c r="C257" s="95"/>
      <c r="D257" s="90"/>
      <c r="E257" s="89"/>
      <c r="F257" s="89"/>
      <c r="G257" s="84"/>
    </row>
    <row r="258" spans="1:7">
      <c r="A258" s="76"/>
      <c r="B258" s="75"/>
      <c r="C258" s="74"/>
      <c r="D258" s="73"/>
      <c r="E258" s="72"/>
      <c r="F258" s="72"/>
      <c r="G258" s="71"/>
    </row>
    <row r="259" spans="1:7">
      <c r="A259" s="75" t="s">
        <v>249</v>
      </c>
      <c r="B259" s="75" t="s">
        <v>248</v>
      </c>
      <c r="C259" s="94" t="s">
        <v>247</v>
      </c>
      <c r="D259" s="93"/>
      <c r="E259" s="72"/>
      <c r="F259" s="72"/>
      <c r="G259" s="71"/>
    </row>
    <row r="260" spans="1:7" ht="180">
      <c r="A260" s="75"/>
      <c r="B260" s="75"/>
      <c r="C260" s="74" t="s">
        <v>246</v>
      </c>
      <c r="D260" s="93"/>
      <c r="E260" s="72"/>
      <c r="F260" s="72"/>
      <c r="G260" s="71"/>
    </row>
    <row r="261" spans="1:7">
      <c r="A261" s="75"/>
      <c r="B261" s="75"/>
      <c r="C261" s="74" t="s">
        <v>245</v>
      </c>
      <c r="D261" s="93"/>
      <c r="E261" s="72"/>
      <c r="F261" s="72"/>
      <c r="G261" s="71"/>
    </row>
    <row r="262" spans="1:7">
      <c r="A262" s="92" t="s">
        <v>244</v>
      </c>
      <c r="B262" s="92"/>
      <c r="C262" s="91" t="s">
        <v>243</v>
      </c>
      <c r="D262" s="90" t="s">
        <v>8</v>
      </c>
      <c r="E262" s="89">
        <v>19</v>
      </c>
      <c r="F262" s="89"/>
      <c r="G262" s="84">
        <f t="shared" ref="G262:G268" si="1">E262*$F262</f>
        <v>0</v>
      </c>
    </row>
    <row r="263" spans="1:7">
      <c r="A263" s="92" t="s">
        <v>242</v>
      </c>
      <c r="B263" s="92"/>
      <c r="C263" s="91" t="s">
        <v>241</v>
      </c>
      <c r="D263" s="90" t="s">
        <v>8</v>
      </c>
      <c r="E263" s="89">
        <v>4</v>
      </c>
      <c r="F263" s="89"/>
      <c r="G263" s="84">
        <f t="shared" si="1"/>
        <v>0</v>
      </c>
    </row>
    <row r="264" spans="1:7">
      <c r="A264" s="88" t="s">
        <v>240</v>
      </c>
      <c r="B264" s="88"/>
      <c r="C264" s="87" t="s">
        <v>239</v>
      </c>
      <c r="D264" s="86" t="s">
        <v>8</v>
      </c>
      <c r="E264" s="85">
        <v>19</v>
      </c>
      <c r="F264" s="85"/>
      <c r="G264" s="84">
        <f t="shared" si="1"/>
        <v>0</v>
      </c>
    </row>
    <row r="265" spans="1:7">
      <c r="A265" s="88" t="s">
        <v>238</v>
      </c>
      <c r="B265" s="88"/>
      <c r="C265" s="87" t="s">
        <v>237</v>
      </c>
      <c r="D265" s="86" t="s">
        <v>3</v>
      </c>
      <c r="E265" s="85">
        <v>120</v>
      </c>
      <c r="F265" s="85"/>
      <c r="G265" s="84">
        <f t="shared" si="1"/>
        <v>0</v>
      </c>
    </row>
    <row r="266" spans="1:7">
      <c r="A266" s="88" t="s">
        <v>236</v>
      </c>
      <c r="B266" s="88"/>
      <c r="C266" s="87" t="s">
        <v>235</v>
      </c>
      <c r="D266" s="86" t="s">
        <v>195</v>
      </c>
      <c r="E266" s="85">
        <v>760</v>
      </c>
      <c r="F266" s="85"/>
      <c r="G266" s="84">
        <f t="shared" si="1"/>
        <v>0</v>
      </c>
    </row>
    <row r="267" spans="1:7">
      <c r="A267" s="88" t="s">
        <v>234</v>
      </c>
      <c r="B267" s="88"/>
      <c r="C267" s="87" t="s">
        <v>233</v>
      </c>
      <c r="D267" s="86" t="s">
        <v>1</v>
      </c>
      <c r="E267" s="85">
        <v>50</v>
      </c>
      <c r="F267" s="85"/>
      <c r="G267" s="84">
        <f t="shared" si="1"/>
        <v>0</v>
      </c>
    </row>
    <row r="268" spans="1:7">
      <c r="A268" s="88" t="s">
        <v>232</v>
      </c>
      <c r="B268" s="88"/>
      <c r="C268" s="87" t="s">
        <v>231</v>
      </c>
      <c r="D268" s="86" t="s">
        <v>25</v>
      </c>
      <c r="E268" s="85">
        <v>1</v>
      </c>
      <c r="F268" s="85"/>
      <c r="G268" s="84">
        <f t="shared" si="1"/>
        <v>0</v>
      </c>
    </row>
    <row r="269" spans="1:7">
      <c r="A269" s="76"/>
      <c r="B269" s="75"/>
      <c r="C269" s="83"/>
      <c r="D269" s="73"/>
      <c r="E269" s="72"/>
      <c r="F269" s="72"/>
      <c r="G269" s="71"/>
    </row>
    <row r="270" spans="1:7" ht="12.75">
      <c r="A270" s="82"/>
      <c r="B270" s="81"/>
      <c r="C270" s="80" t="s">
        <v>230</v>
      </c>
      <c r="D270" s="79"/>
      <c r="E270" s="78"/>
      <c r="F270" s="78"/>
      <c r="G270" s="77">
        <f>SUM(G255:G269)</f>
        <v>0</v>
      </c>
    </row>
    <row r="271" spans="1:7">
      <c r="A271" s="76"/>
      <c r="B271" s="75"/>
      <c r="C271" s="74"/>
      <c r="D271" s="73"/>
      <c r="E271" s="72"/>
      <c r="F271" s="72"/>
      <c r="G271" s="71"/>
    </row>
    <row r="272" spans="1:7">
      <c r="A272" s="76"/>
      <c r="B272" s="75"/>
      <c r="C272" s="74"/>
      <c r="D272" s="73"/>
      <c r="E272" s="72"/>
      <c r="F272" s="72"/>
      <c r="G272" s="71"/>
    </row>
    <row r="273" spans="1:7">
      <c r="A273" s="76"/>
      <c r="B273" s="75"/>
      <c r="C273" s="74"/>
      <c r="D273" s="73"/>
      <c r="E273" s="72"/>
      <c r="F273" s="72"/>
      <c r="G273" s="71"/>
    </row>
    <row r="274" spans="1:7">
      <c r="D274" s="70"/>
    </row>
    <row r="275" spans="1:7">
      <c r="D275" s="70"/>
    </row>
    <row r="277" spans="1:7" ht="12.75">
      <c r="A277" s="69"/>
      <c r="B277" s="69"/>
      <c r="C277" s="68" t="s">
        <v>577</v>
      </c>
      <c r="D277" s="67"/>
      <c r="E277" s="66"/>
      <c r="F277" s="66"/>
      <c r="G277" s="65"/>
    </row>
    <row r="280" spans="1:7">
      <c r="A280" s="64" t="s">
        <v>0</v>
      </c>
      <c r="B280" s="64"/>
      <c r="C280" s="63" t="s">
        <v>229</v>
      </c>
      <c r="D280" s="57"/>
      <c r="E280" s="56"/>
      <c r="F280" s="56"/>
      <c r="G280" s="55">
        <f>G59</f>
        <v>0</v>
      </c>
    </row>
    <row r="282" spans="1:7">
      <c r="A282" s="64" t="s">
        <v>2</v>
      </c>
      <c r="B282" s="64"/>
      <c r="C282" s="63" t="s">
        <v>228</v>
      </c>
      <c r="D282" s="57"/>
      <c r="E282" s="56"/>
      <c r="F282" s="56"/>
      <c r="G282" s="55">
        <f>G100</f>
        <v>0</v>
      </c>
    </row>
    <row r="283" spans="1:7">
      <c r="A283" s="61"/>
      <c r="B283" s="61"/>
      <c r="C283" s="62"/>
    </row>
    <row r="284" spans="1:7">
      <c r="A284" s="64" t="s">
        <v>4</v>
      </c>
      <c r="B284" s="64"/>
      <c r="C284" s="63" t="s">
        <v>227</v>
      </c>
      <c r="D284" s="57"/>
      <c r="E284" s="56"/>
      <c r="F284" s="56"/>
      <c r="G284" s="55">
        <f>G166</f>
        <v>0</v>
      </c>
    </row>
    <row r="285" spans="1:7">
      <c r="A285" s="61"/>
      <c r="B285" s="61"/>
      <c r="C285" s="62"/>
    </row>
    <row r="286" spans="1:7">
      <c r="A286" s="64" t="s">
        <v>5</v>
      </c>
      <c r="B286" s="64"/>
      <c r="C286" s="63" t="s">
        <v>226</v>
      </c>
      <c r="D286" s="57"/>
      <c r="E286" s="56"/>
      <c r="F286" s="56"/>
      <c r="G286" s="55">
        <f>G193</f>
        <v>0</v>
      </c>
    </row>
    <row r="287" spans="1:7">
      <c r="A287" s="61"/>
      <c r="B287" s="61"/>
      <c r="C287" s="62"/>
    </row>
    <row r="288" spans="1:7">
      <c r="A288" s="64" t="s">
        <v>6</v>
      </c>
      <c r="B288" s="64"/>
      <c r="C288" s="63" t="s">
        <v>225</v>
      </c>
      <c r="D288" s="57"/>
      <c r="E288" s="56"/>
      <c r="F288" s="56"/>
      <c r="G288" s="55">
        <f>G251</f>
        <v>0</v>
      </c>
    </row>
    <row r="289" spans="1:8">
      <c r="A289" s="61"/>
      <c r="B289" s="61"/>
      <c r="C289" s="62"/>
    </row>
    <row r="290" spans="1:8">
      <c r="A290" s="64" t="s">
        <v>26</v>
      </c>
      <c r="B290" s="64"/>
      <c r="C290" s="63" t="s">
        <v>224</v>
      </c>
      <c r="D290" s="57"/>
      <c r="E290" s="56"/>
      <c r="F290" s="56"/>
      <c r="G290" s="55">
        <f>G270</f>
        <v>0</v>
      </c>
    </row>
    <row r="291" spans="1:8">
      <c r="A291" s="61"/>
      <c r="B291" s="61"/>
      <c r="C291" s="62"/>
    </row>
    <row r="293" spans="1:8" ht="14.1" customHeight="1">
      <c r="A293" s="54"/>
      <c r="B293" s="54"/>
      <c r="C293" s="53" t="s">
        <v>223</v>
      </c>
      <c r="D293" s="52"/>
      <c r="E293" s="51"/>
      <c r="F293" s="51"/>
      <c r="G293" s="226">
        <f>SUM(G279:G291)</f>
        <v>0</v>
      </c>
      <c r="H293" s="25"/>
    </row>
    <row r="294" spans="1:8">
      <c r="A294" s="61"/>
      <c r="B294" s="61"/>
      <c r="C294" s="60"/>
      <c r="G294" s="43"/>
    </row>
    <row r="295" spans="1:8" ht="14.1" customHeight="1">
      <c r="A295" s="59"/>
      <c r="B295" s="59"/>
      <c r="C295" s="58" t="s">
        <v>15</v>
      </c>
      <c r="D295" s="57"/>
      <c r="E295" s="56"/>
      <c r="F295" s="56"/>
      <c r="G295" s="55">
        <f>G293*0.25</f>
        <v>0</v>
      </c>
    </row>
    <row r="297" spans="1:8" ht="14.1" customHeight="1">
      <c r="A297" s="54"/>
      <c r="B297" s="54"/>
      <c r="C297" s="53" t="s">
        <v>222</v>
      </c>
      <c r="D297" s="52"/>
      <c r="E297" s="51"/>
      <c r="F297" s="51"/>
      <c r="G297" s="226">
        <f>SUM(G293,G295)</f>
        <v>0</v>
      </c>
    </row>
    <row r="298" spans="1:8" ht="14.1" customHeight="1"/>
    <row r="299" spans="1:8" ht="14.1" customHeight="1">
      <c r="C299" s="30"/>
    </row>
    <row r="303" spans="1:8">
      <c r="C303" s="50"/>
    </row>
    <row r="305" spans="1:7">
      <c r="A305" s="24"/>
      <c r="B305" s="24"/>
      <c r="D305" s="26"/>
    </row>
    <row r="306" spans="1:7">
      <c r="A306" s="24"/>
      <c r="B306" s="24"/>
      <c r="D306" s="26"/>
      <c r="G306" s="26"/>
    </row>
    <row r="307" spans="1:7">
      <c r="A307" s="24"/>
      <c r="B307" s="24"/>
      <c r="D307" s="26"/>
      <c r="E307" s="49"/>
    </row>
    <row r="308" spans="1:7">
      <c r="A308" s="24"/>
      <c r="B308" s="24"/>
      <c r="D308" s="26"/>
    </row>
    <row r="309" spans="1:7">
      <c r="A309" s="24"/>
      <c r="B309" s="24"/>
      <c r="G309" s="49"/>
    </row>
    <row r="310" spans="1:7">
      <c r="A310" s="24"/>
      <c r="B310" s="24"/>
      <c r="G310" s="49"/>
    </row>
    <row r="311" spans="1:7">
      <c r="A311" s="24"/>
      <c r="B311" s="24"/>
      <c r="G311" s="49"/>
    </row>
    <row r="312" spans="1:7">
      <c r="A312" s="24"/>
      <c r="B312" s="24"/>
      <c r="G312" s="49"/>
    </row>
    <row r="313" spans="1:7">
      <c r="A313" s="24"/>
      <c r="B313" s="24"/>
      <c r="G313" s="49"/>
    </row>
    <row r="314" spans="1:7">
      <c r="A314" s="24"/>
      <c r="B314" s="24"/>
    </row>
    <row r="315" spans="1:7">
      <c r="A315" s="24"/>
      <c r="B315" s="24"/>
    </row>
    <row r="316" spans="1:7">
      <c r="A316" s="24"/>
      <c r="B316" s="24"/>
    </row>
    <row r="318" spans="1:7" ht="15">
      <c r="A318" s="24"/>
      <c r="B318" s="24"/>
      <c r="C318" s="48"/>
    </row>
    <row r="319" spans="1:7" ht="15">
      <c r="A319" s="24"/>
      <c r="B319" s="24"/>
      <c r="C319" s="48"/>
    </row>
    <row r="320" spans="1:7" ht="15">
      <c r="A320" s="24"/>
      <c r="B320" s="24"/>
      <c r="C320" s="48"/>
    </row>
    <row r="323" spans="1:7">
      <c r="A323" s="47"/>
      <c r="B323" s="24"/>
      <c r="D323" s="26"/>
    </row>
    <row r="324" spans="1:7">
      <c r="D324" s="26"/>
    </row>
    <row r="325" spans="1:7">
      <c r="D325" s="26"/>
    </row>
    <row r="326" spans="1:7">
      <c r="D326" s="26"/>
    </row>
    <row r="327" spans="1:7" ht="15.75">
      <c r="A327" s="272"/>
      <c r="B327" s="272"/>
      <c r="C327" s="272"/>
      <c r="D327" s="272"/>
      <c r="E327" s="272"/>
      <c r="F327" s="272"/>
      <c r="G327" s="272"/>
    </row>
    <row r="328" spans="1:7">
      <c r="D328" s="26"/>
    </row>
    <row r="329" spans="1:7" ht="12.75">
      <c r="A329" s="274"/>
      <c r="B329" s="275"/>
      <c r="C329" s="276"/>
      <c r="D329" s="46"/>
      <c r="E329" s="46"/>
      <c r="F329" s="277"/>
      <c r="G329" s="273"/>
    </row>
    <row r="330" spans="1:7" ht="12.75">
      <c r="A330" s="274"/>
      <c r="B330" s="275"/>
      <c r="C330" s="276"/>
      <c r="D330" s="46"/>
      <c r="E330" s="46"/>
      <c r="F330" s="277"/>
      <c r="G330" s="273"/>
    </row>
    <row r="331" spans="1:7">
      <c r="D331" s="26"/>
    </row>
    <row r="332" spans="1:7" ht="15">
      <c r="A332" s="39"/>
      <c r="B332" s="42"/>
      <c r="C332" s="41"/>
      <c r="D332" s="36"/>
      <c r="E332" s="36"/>
      <c r="F332" s="36"/>
      <c r="G332" s="40"/>
    </row>
    <row r="333" spans="1:7" ht="15">
      <c r="A333" s="45"/>
      <c r="B333" s="45"/>
      <c r="C333" s="44"/>
      <c r="D333" s="36"/>
      <c r="E333" s="36"/>
      <c r="F333" s="36"/>
      <c r="G333" s="43"/>
    </row>
    <row r="334" spans="1:7" ht="15">
      <c r="A334" s="39"/>
      <c r="B334" s="42"/>
      <c r="C334" s="41"/>
      <c r="D334" s="36"/>
      <c r="E334" s="36"/>
      <c r="F334" s="36"/>
      <c r="G334" s="40"/>
    </row>
    <row r="335" spans="1:7" ht="15">
      <c r="A335" s="45"/>
      <c r="B335" s="45"/>
      <c r="C335" s="44"/>
      <c r="D335" s="36"/>
      <c r="E335" s="36"/>
      <c r="F335" s="36"/>
      <c r="G335" s="43"/>
    </row>
    <row r="336" spans="1:7" ht="15">
      <c r="A336" s="39"/>
      <c r="B336" s="42"/>
      <c r="C336" s="41"/>
      <c r="D336" s="36"/>
      <c r="E336" s="36"/>
      <c r="F336" s="36"/>
      <c r="G336" s="40"/>
    </row>
    <row r="337" spans="1:7" ht="15">
      <c r="A337" s="45"/>
      <c r="B337" s="45"/>
      <c r="C337" s="44"/>
      <c r="D337" s="36"/>
      <c r="E337" s="36"/>
      <c r="F337" s="36"/>
      <c r="G337" s="43"/>
    </row>
    <row r="338" spans="1:7" ht="15">
      <c r="A338" s="39"/>
      <c r="B338" s="42"/>
      <c r="C338" s="41"/>
      <c r="D338" s="36"/>
      <c r="E338" s="36"/>
      <c r="F338" s="36"/>
      <c r="G338" s="40"/>
    </row>
    <row r="339" spans="1:7" ht="15">
      <c r="A339" s="45"/>
      <c r="B339" s="45"/>
      <c r="C339" s="44"/>
      <c r="D339" s="36"/>
      <c r="E339" s="36"/>
      <c r="F339" s="36"/>
      <c r="G339" s="43"/>
    </row>
    <row r="340" spans="1:7" ht="15">
      <c r="A340" s="39"/>
      <c r="B340" s="42"/>
      <c r="C340" s="41"/>
      <c r="D340" s="36"/>
      <c r="E340" s="36"/>
      <c r="F340" s="36"/>
      <c r="G340" s="40"/>
    </row>
    <row r="341" spans="1:7" ht="15">
      <c r="A341" s="39"/>
      <c r="B341" s="42"/>
      <c r="C341" s="41"/>
      <c r="D341" s="36"/>
      <c r="E341" s="36"/>
      <c r="F341" s="36"/>
      <c r="G341" s="40"/>
    </row>
    <row r="342" spans="1:7" ht="15">
      <c r="A342" s="39"/>
      <c r="B342" s="42"/>
      <c r="C342" s="41"/>
      <c r="D342" s="36"/>
      <c r="E342" s="36"/>
      <c r="F342" s="36"/>
      <c r="G342" s="40"/>
    </row>
    <row r="343" spans="1:7" ht="15">
      <c r="A343" s="39"/>
      <c r="B343" s="38"/>
      <c r="C343" s="37"/>
      <c r="D343" s="36"/>
      <c r="E343" s="36"/>
      <c r="F343" s="36"/>
      <c r="G343" s="35"/>
    </row>
    <row r="344" spans="1:7" ht="15.75">
      <c r="A344" s="34"/>
      <c r="B344" s="34"/>
      <c r="C344" s="33"/>
      <c r="D344" s="32"/>
      <c r="E344" s="32"/>
      <c r="F344" s="32"/>
      <c r="G344" s="31"/>
    </row>
    <row r="345" spans="1:7">
      <c r="D345" s="26"/>
    </row>
    <row r="346" spans="1:7" ht="15.75">
      <c r="A346" s="34"/>
      <c r="B346" s="34"/>
      <c r="C346" s="33"/>
      <c r="D346" s="32"/>
      <c r="E346" s="32"/>
      <c r="F346" s="32"/>
      <c r="G346" s="31"/>
    </row>
    <row r="347" spans="1:7">
      <c r="D347" s="26"/>
    </row>
    <row r="348" spans="1:7" ht="15.75">
      <c r="A348" s="34"/>
      <c r="B348" s="34"/>
      <c r="C348" s="33"/>
      <c r="D348" s="32"/>
      <c r="E348" s="32"/>
      <c r="F348" s="32"/>
      <c r="G348" s="31"/>
    </row>
    <row r="349" spans="1:7">
      <c r="D349" s="26"/>
    </row>
    <row r="350" spans="1:7">
      <c r="D350" s="26"/>
    </row>
    <row r="351" spans="1:7">
      <c r="C351" s="30"/>
      <c r="D351" s="26"/>
    </row>
    <row r="352" spans="1:7">
      <c r="D352" s="26"/>
    </row>
    <row r="353" spans="4:4">
      <c r="D353" s="26"/>
    </row>
    <row r="354" spans="4:4">
      <c r="D354" s="26"/>
    </row>
    <row r="355" spans="4:4">
      <c r="D355" s="26"/>
    </row>
    <row r="356" spans="4:4">
      <c r="D356" s="26"/>
    </row>
    <row r="357" spans="4:4">
      <c r="D357" s="26"/>
    </row>
    <row r="358" spans="4:4">
      <c r="D358" s="26"/>
    </row>
  </sheetData>
  <mergeCells count="9">
    <mergeCell ref="A6:E6"/>
    <mergeCell ref="C1:F1"/>
    <mergeCell ref="C2:F2"/>
    <mergeCell ref="A327:G327"/>
    <mergeCell ref="G329:G330"/>
    <mergeCell ref="A329:A330"/>
    <mergeCell ref="B329:B330"/>
    <mergeCell ref="C329:C330"/>
    <mergeCell ref="F329:F330"/>
  </mergeCells>
  <printOptions horizontalCentered="1"/>
  <pageMargins left="0.82677165354330717" right="3.937007874015748E-2" top="0.55118110236220474" bottom="0.70866141732283472" header="0.47244094488188981" footer="0.39370078740157483"/>
  <pageSetup paperSize="9" scale="83" fitToHeight="0" orientation="portrait" useFirstPageNumber="1" r:id="rId1"/>
  <headerFooter>
    <oddFooter>Stranica &amp;P od &amp;N</oddFooter>
  </headerFooter>
  <rowBreaks count="13" manualBreakCount="13">
    <brk id="18" max="6" man="1"/>
    <brk id="44" max="6" man="1"/>
    <brk id="56" max="6" man="1"/>
    <brk id="60" max="6" man="1"/>
    <brk id="75" max="6" man="1"/>
    <brk id="101" max="6" man="1"/>
    <brk id="118" max="6" man="1"/>
    <brk id="144" max="6" man="1"/>
    <brk id="167" max="6" man="1"/>
    <brk id="194" max="6" man="1"/>
    <brk id="221" max="6" man="1"/>
    <brk id="252" max="6" man="1"/>
    <brk id="271"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4">
    <pageSetUpPr fitToPage="1"/>
  </sheetPr>
  <dimension ref="A2:H237"/>
  <sheetViews>
    <sheetView showZeros="0" view="pageBreakPreview" zoomScale="120" zoomScaleNormal="100" zoomScaleSheetLayoutView="120" workbookViewId="0">
      <selection activeCell="B2" sqref="B2"/>
    </sheetView>
  </sheetViews>
  <sheetFormatPr defaultRowHeight="11.25"/>
  <cols>
    <col min="1" max="1" width="9.140625" style="29" customWidth="1"/>
    <col min="2" max="2" width="7.28515625" style="29" customWidth="1"/>
    <col min="3" max="3" width="51" style="28" customWidth="1"/>
    <col min="4" max="4" width="10" style="27" customWidth="1"/>
    <col min="5" max="6" width="10" style="26" customWidth="1"/>
    <col min="7" max="7" width="12.5703125" style="25" customWidth="1"/>
    <col min="8" max="16384" width="9.140625" style="24"/>
  </cols>
  <sheetData>
    <row r="2" spans="1:7" ht="24" customHeight="1">
      <c r="C2" s="279" t="s">
        <v>567</v>
      </c>
      <c r="D2" s="280"/>
      <c r="E2" s="280"/>
      <c r="F2" s="280"/>
    </row>
    <row r="4" spans="1:7" ht="12" thickBot="1"/>
    <row r="5" spans="1:7" s="216" customFormat="1" ht="13.5" customHeight="1">
      <c r="A5" s="269" t="s">
        <v>575</v>
      </c>
      <c r="B5" s="269"/>
      <c r="C5" s="269"/>
      <c r="D5" s="270"/>
      <c r="E5" s="270"/>
      <c r="F5" s="218"/>
      <c r="G5" s="217"/>
    </row>
    <row r="6" spans="1:7" s="216" customFormat="1" ht="13.5" customHeight="1">
      <c r="A6" s="270"/>
      <c r="B6" s="270"/>
      <c r="C6" s="270"/>
      <c r="D6" s="270"/>
      <c r="E6" s="270"/>
      <c r="F6" s="218"/>
      <c r="G6" s="217"/>
    </row>
    <row r="7" spans="1:7" s="224" customFormat="1" ht="15.75" thickBot="1">
      <c r="A7" s="278"/>
      <c r="B7" s="278"/>
      <c r="C7" s="278"/>
      <c r="D7" s="278"/>
      <c r="E7" s="278"/>
      <c r="F7" s="225"/>
      <c r="G7" s="225"/>
    </row>
    <row r="8" spans="1:7" s="209" customFormat="1" ht="40.5" customHeight="1" thickBot="1">
      <c r="A8" s="215" t="s">
        <v>533</v>
      </c>
      <c r="B8" s="214" t="s">
        <v>532</v>
      </c>
      <c r="C8" s="213" t="s">
        <v>531</v>
      </c>
      <c r="D8" s="212" t="s">
        <v>530</v>
      </c>
      <c r="E8" s="211" t="s">
        <v>529</v>
      </c>
      <c r="F8" s="211" t="s">
        <v>528</v>
      </c>
      <c r="G8" s="210" t="s">
        <v>527</v>
      </c>
    </row>
    <row r="9" spans="1:7">
      <c r="C9" s="208"/>
    </row>
    <row r="10" spans="1:7">
      <c r="C10" s="208"/>
    </row>
    <row r="11" spans="1:7">
      <c r="C11" s="74" t="s">
        <v>526</v>
      </c>
    </row>
    <row r="12" spans="1:7" ht="73.5" customHeight="1">
      <c r="C12" s="106" t="s">
        <v>525</v>
      </c>
    </row>
    <row r="13" spans="1:7" ht="39" customHeight="1">
      <c r="C13" s="106" t="s">
        <v>524</v>
      </c>
    </row>
    <row r="14" spans="1:7" ht="62.25" customHeight="1">
      <c r="C14" s="106" t="s">
        <v>523</v>
      </c>
    </row>
    <row r="15" spans="1:7" ht="73.5" customHeight="1">
      <c r="C15" s="106" t="s">
        <v>522</v>
      </c>
    </row>
    <row r="16" spans="1:7" ht="39" customHeight="1">
      <c r="C16" s="106" t="s">
        <v>521</v>
      </c>
    </row>
    <row r="17" spans="1:7" ht="61.5" customHeight="1">
      <c r="C17" s="106" t="s">
        <v>520</v>
      </c>
    </row>
    <row r="18" spans="1:7" ht="33.75">
      <c r="C18" s="106" t="s">
        <v>519</v>
      </c>
    </row>
    <row r="19" spans="1:7">
      <c r="C19" s="208"/>
    </row>
    <row r="20" spans="1:7" s="184" customFormat="1" ht="12.75">
      <c r="A20" s="61"/>
      <c r="B20" s="61"/>
      <c r="C20" s="207"/>
      <c r="D20" s="70"/>
      <c r="E20" s="126"/>
      <c r="F20" s="126"/>
      <c r="G20" s="125"/>
    </row>
    <row r="21" spans="1:7" s="184" customFormat="1" ht="12.75">
      <c r="A21" s="81" t="s">
        <v>0</v>
      </c>
      <c r="B21" s="81"/>
      <c r="C21" s="140" t="s">
        <v>229</v>
      </c>
      <c r="D21" s="139"/>
      <c r="E21" s="98"/>
      <c r="F21" s="98"/>
      <c r="G21" s="97"/>
    </row>
    <row r="23" spans="1:7" ht="22.5">
      <c r="A23" s="29" t="s">
        <v>518</v>
      </c>
      <c r="B23" s="29" t="s">
        <v>503</v>
      </c>
      <c r="C23" s="28" t="s">
        <v>502</v>
      </c>
    </row>
    <row r="24" spans="1:7" ht="33.75">
      <c r="C24" s="101" t="s">
        <v>500</v>
      </c>
    </row>
    <row r="25" spans="1:7">
      <c r="C25" s="101" t="s">
        <v>245</v>
      </c>
    </row>
    <row r="26" spans="1:7">
      <c r="A26" s="113" t="s">
        <v>566</v>
      </c>
      <c r="B26" s="113"/>
      <c r="C26" s="204" t="s">
        <v>565</v>
      </c>
      <c r="D26" s="129" t="s">
        <v>1</v>
      </c>
      <c r="E26" s="110">
        <v>15</v>
      </c>
      <c r="F26" s="203"/>
      <c r="G26" s="84">
        <f>E26*F26</f>
        <v>0</v>
      </c>
    </row>
    <row r="27" spans="1:7" ht="22.5">
      <c r="A27" s="165" t="s">
        <v>564</v>
      </c>
      <c r="B27" s="113"/>
      <c r="C27" s="167" t="s">
        <v>563</v>
      </c>
      <c r="D27" s="129" t="s">
        <v>8</v>
      </c>
      <c r="E27" s="110">
        <v>10</v>
      </c>
      <c r="F27" s="110"/>
      <c r="G27" s="109">
        <f>E27*F27</f>
        <v>0</v>
      </c>
    </row>
    <row r="28" spans="1:7">
      <c r="A28" s="88" t="s">
        <v>562</v>
      </c>
      <c r="B28" s="88"/>
      <c r="C28" s="223" t="s">
        <v>561</v>
      </c>
      <c r="D28" s="86" t="s">
        <v>25</v>
      </c>
      <c r="E28" s="85">
        <v>1</v>
      </c>
      <c r="F28" s="222"/>
      <c r="G28" s="221">
        <f>E28*F28</f>
        <v>0</v>
      </c>
    </row>
    <row r="29" spans="1:7">
      <c r="A29" s="88" t="s">
        <v>560</v>
      </c>
      <c r="B29" s="88"/>
      <c r="C29" s="223" t="s">
        <v>559</v>
      </c>
      <c r="D29" s="86" t="s">
        <v>1</v>
      </c>
      <c r="E29" s="85">
        <v>18</v>
      </c>
      <c r="F29" s="222"/>
      <c r="G29" s="221">
        <f>E29*F29</f>
        <v>0</v>
      </c>
    </row>
    <row r="30" spans="1:7">
      <c r="A30" s="161"/>
      <c r="G30" s="115"/>
    </row>
    <row r="31" spans="1:7">
      <c r="A31" s="75" t="s">
        <v>512</v>
      </c>
      <c r="B31" s="75" t="s">
        <v>486</v>
      </c>
      <c r="C31" s="106" t="s">
        <v>485</v>
      </c>
      <c r="D31" s="73"/>
      <c r="E31" s="72"/>
      <c r="F31" s="192"/>
      <c r="G31" s="71"/>
    </row>
    <row r="32" spans="1:7">
      <c r="A32" s="75"/>
      <c r="B32" s="75"/>
      <c r="C32" s="106" t="s">
        <v>245</v>
      </c>
      <c r="D32" s="73"/>
      <c r="E32" s="72"/>
      <c r="F32" s="192"/>
      <c r="G32" s="71"/>
    </row>
    <row r="33" spans="1:7" ht="45">
      <c r="A33" s="75"/>
      <c r="B33" s="75"/>
      <c r="C33" s="106" t="s">
        <v>558</v>
      </c>
      <c r="D33" s="73"/>
      <c r="E33" s="72"/>
      <c r="F33" s="192"/>
      <c r="G33" s="71"/>
    </row>
    <row r="34" spans="1:7">
      <c r="A34" s="92"/>
      <c r="B34" s="92"/>
      <c r="C34" s="143" t="s">
        <v>482</v>
      </c>
      <c r="D34" s="90" t="s">
        <v>25</v>
      </c>
      <c r="E34" s="89">
        <v>15</v>
      </c>
      <c r="F34" s="195"/>
      <c r="G34" s="194">
        <f>E34*F34</f>
        <v>0</v>
      </c>
    </row>
    <row r="35" spans="1:7">
      <c r="C35" s="220"/>
      <c r="F35" s="219"/>
      <c r="G35" s="71"/>
    </row>
    <row r="36" spans="1:7" ht="12.75">
      <c r="A36" s="190"/>
      <c r="B36" s="190"/>
      <c r="C36" s="189" t="s">
        <v>471</v>
      </c>
      <c r="D36" s="188"/>
      <c r="E36" s="187"/>
      <c r="F36" s="187"/>
      <c r="G36" s="186">
        <f>SUM(G22:G35)</f>
        <v>0</v>
      </c>
    </row>
    <row r="37" spans="1:7">
      <c r="C37" s="101"/>
    </row>
    <row r="38" spans="1:7">
      <c r="C38" s="101"/>
    </row>
    <row r="39" spans="1:7" s="184" customFormat="1" ht="12.75">
      <c r="A39" s="81" t="s">
        <v>2</v>
      </c>
      <c r="B39" s="81"/>
      <c r="C39" s="140" t="s">
        <v>228</v>
      </c>
      <c r="D39" s="139"/>
      <c r="E39" s="98"/>
      <c r="F39" s="98"/>
      <c r="G39" s="97"/>
    </row>
    <row r="40" spans="1:7" s="184" customFormat="1" ht="12.75">
      <c r="A40" s="185"/>
      <c r="B40" s="185"/>
      <c r="C40" s="141"/>
      <c r="D40" s="70"/>
      <c r="E40" s="126"/>
      <c r="F40" s="126"/>
      <c r="G40" s="125"/>
    </row>
    <row r="41" spans="1:7">
      <c r="A41" s="29" t="s">
        <v>470</v>
      </c>
      <c r="B41" s="29" t="s">
        <v>469</v>
      </c>
      <c r="C41" s="28" t="s">
        <v>468</v>
      </c>
    </row>
    <row r="42" spans="1:7" ht="104.25" customHeight="1">
      <c r="B42" s="29" t="s">
        <v>465</v>
      </c>
      <c r="C42" s="101" t="s">
        <v>467</v>
      </c>
    </row>
    <row r="43" spans="1:7">
      <c r="C43" s="101" t="s">
        <v>245</v>
      </c>
    </row>
    <row r="44" spans="1:7">
      <c r="C44" s="83" t="s">
        <v>466</v>
      </c>
    </row>
    <row r="45" spans="1:7">
      <c r="A45" s="165"/>
      <c r="B45" s="113" t="s">
        <v>465</v>
      </c>
      <c r="C45" s="158" t="s">
        <v>464</v>
      </c>
      <c r="D45" s="129" t="s">
        <v>8</v>
      </c>
      <c r="E45" s="110">
        <v>100</v>
      </c>
      <c r="F45" s="110"/>
      <c r="G45" s="133">
        <f>ROUND(E45*F45, 2)</f>
        <v>0</v>
      </c>
    </row>
    <row r="46" spans="1:7">
      <c r="A46" s="161"/>
      <c r="C46" s="83"/>
    </row>
    <row r="47" spans="1:7">
      <c r="A47" s="75" t="s">
        <v>463</v>
      </c>
      <c r="B47" s="75" t="s">
        <v>455</v>
      </c>
      <c r="C47" s="94" t="s">
        <v>454</v>
      </c>
      <c r="D47" s="73"/>
      <c r="E47" s="72"/>
      <c r="F47" s="173"/>
      <c r="G47" s="71"/>
    </row>
    <row r="48" spans="1:7" ht="112.5">
      <c r="A48" s="75"/>
      <c r="B48" s="75"/>
      <c r="C48" s="106" t="s">
        <v>453</v>
      </c>
      <c r="D48" s="73"/>
      <c r="E48" s="72"/>
      <c r="F48" s="172"/>
      <c r="G48" s="71"/>
    </row>
    <row r="49" spans="1:7">
      <c r="A49" s="75"/>
      <c r="B49" s="75"/>
      <c r="C49" s="106" t="s">
        <v>245</v>
      </c>
      <c r="D49" s="73"/>
      <c r="E49" s="72"/>
      <c r="F49" s="172"/>
      <c r="G49" s="71"/>
    </row>
    <row r="50" spans="1:7">
      <c r="A50" s="92"/>
      <c r="B50" s="92"/>
      <c r="C50" s="138" t="s">
        <v>452</v>
      </c>
      <c r="D50" s="90" t="s">
        <v>8</v>
      </c>
      <c r="E50" s="89">
        <v>9</v>
      </c>
      <c r="F50" s="171"/>
      <c r="G50" s="133">
        <f>ROUND(E50*F50, 2)</f>
        <v>0</v>
      </c>
    </row>
    <row r="51" spans="1:7">
      <c r="C51" s="101"/>
    </row>
    <row r="52" spans="1:7">
      <c r="A52" s="75" t="s">
        <v>456</v>
      </c>
      <c r="B52" s="75" t="s">
        <v>455</v>
      </c>
      <c r="C52" s="94" t="s">
        <v>557</v>
      </c>
      <c r="D52" s="73"/>
      <c r="E52" s="72"/>
      <c r="F52" s="173"/>
      <c r="G52" s="71"/>
    </row>
    <row r="53" spans="1:7" ht="67.5">
      <c r="A53" s="75"/>
      <c r="B53" s="75"/>
      <c r="C53" s="106" t="s">
        <v>556</v>
      </c>
      <c r="D53" s="73"/>
      <c r="E53" s="72"/>
      <c r="F53" s="172"/>
      <c r="G53" s="71"/>
    </row>
    <row r="54" spans="1:7">
      <c r="A54" s="75"/>
      <c r="B54" s="75"/>
      <c r="C54" s="106" t="s">
        <v>245</v>
      </c>
      <c r="D54" s="73"/>
      <c r="E54" s="72"/>
      <c r="F54" s="172"/>
      <c r="G54" s="71"/>
    </row>
    <row r="55" spans="1:7">
      <c r="A55" s="92"/>
      <c r="B55" s="92"/>
      <c r="C55" s="138" t="s">
        <v>555</v>
      </c>
      <c r="D55" s="90" t="s">
        <v>8</v>
      </c>
      <c r="E55" s="89">
        <v>53</v>
      </c>
      <c r="F55" s="171"/>
      <c r="G55" s="133">
        <f>ROUND(E55*F55, 2)</f>
        <v>0</v>
      </c>
    </row>
    <row r="56" spans="1:7">
      <c r="C56" s="101"/>
    </row>
    <row r="57" spans="1:7">
      <c r="A57" s="29" t="s">
        <v>451</v>
      </c>
      <c r="B57" s="29" t="s">
        <v>445</v>
      </c>
      <c r="C57" s="28" t="s">
        <v>444</v>
      </c>
    </row>
    <row r="58" spans="1:7" ht="45">
      <c r="C58" s="106" t="s">
        <v>443</v>
      </c>
    </row>
    <row r="59" spans="1:7">
      <c r="B59" s="29" t="s">
        <v>442</v>
      </c>
      <c r="C59" s="28" t="s">
        <v>441</v>
      </c>
    </row>
    <row r="60" spans="1:7" ht="45">
      <c r="C60" s="101" t="s">
        <v>440</v>
      </c>
    </row>
    <row r="61" spans="1:7" s="170" customFormat="1">
      <c r="A61" s="29"/>
      <c r="B61" s="29"/>
      <c r="C61" s="101" t="s">
        <v>245</v>
      </c>
      <c r="D61" s="27"/>
      <c r="E61" s="26"/>
      <c r="F61" s="26"/>
      <c r="G61" s="25"/>
    </row>
    <row r="62" spans="1:7">
      <c r="A62" s="113"/>
      <c r="B62" s="113"/>
      <c r="C62" s="167" t="s">
        <v>554</v>
      </c>
      <c r="D62" s="129" t="s">
        <v>3</v>
      </c>
      <c r="E62" s="110">
        <v>120</v>
      </c>
      <c r="F62" s="110"/>
      <c r="G62" s="133">
        <f>ROUND(E62*F62, 2)</f>
        <v>0</v>
      </c>
    </row>
    <row r="64" spans="1:7">
      <c r="A64" s="29" t="s">
        <v>446</v>
      </c>
      <c r="B64" s="29" t="s">
        <v>434</v>
      </c>
      <c r="C64" s="168" t="s">
        <v>433</v>
      </c>
    </row>
    <row r="65" spans="1:7" ht="135">
      <c r="B65" s="163"/>
      <c r="C65" s="101" t="s">
        <v>432</v>
      </c>
    </row>
    <row r="66" spans="1:7" ht="12" customHeight="1">
      <c r="C66" s="101" t="s">
        <v>245</v>
      </c>
    </row>
    <row r="67" spans="1:7" ht="12" customHeight="1">
      <c r="A67" s="113"/>
      <c r="B67" s="113"/>
      <c r="C67" s="169" t="s">
        <v>431</v>
      </c>
      <c r="D67" s="129" t="s">
        <v>3</v>
      </c>
      <c r="E67" s="110">
        <v>94</v>
      </c>
      <c r="F67" s="110"/>
      <c r="G67" s="109">
        <f>E67*F67</f>
        <v>0</v>
      </c>
    </row>
    <row r="68" spans="1:7" ht="12" customHeight="1">
      <c r="C68" s="168"/>
      <c r="G68" s="115"/>
    </row>
    <row r="69" spans="1:7">
      <c r="C69" s="101"/>
      <c r="G69" s="115"/>
    </row>
    <row r="70" spans="1:7" ht="12.75">
      <c r="A70" s="82"/>
      <c r="B70" s="82"/>
      <c r="C70" s="80" t="s">
        <v>430</v>
      </c>
      <c r="D70" s="142"/>
      <c r="E70" s="78"/>
      <c r="F70" s="78"/>
      <c r="G70" s="77">
        <f>SUM(G40:G69)</f>
        <v>0</v>
      </c>
    </row>
    <row r="71" spans="1:7" ht="12" customHeight="1"/>
    <row r="72" spans="1:7" ht="12" customHeight="1"/>
    <row r="73" spans="1:7" ht="12" customHeight="1">
      <c r="A73" s="81" t="s">
        <v>4</v>
      </c>
      <c r="B73" s="81"/>
      <c r="C73" s="140" t="s">
        <v>227</v>
      </c>
      <c r="D73" s="139"/>
      <c r="E73" s="98"/>
      <c r="F73" s="98"/>
      <c r="G73" s="97"/>
    </row>
    <row r="74" spans="1:7" ht="12" customHeight="1">
      <c r="A74" s="61"/>
      <c r="B74" s="61"/>
      <c r="C74" s="141"/>
      <c r="D74" s="70"/>
      <c r="E74" s="126"/>
      <c r="F74" s="126"/>
      <c r="G74" s="125"/>
    </row>
    <row r="75" spans="1:7">
      <c r="A75" s="29" t="s">
        <v>429</v>
      </c>
      <c r="B75" s="29" t="s">
        <v>369</v>
      </c>
      <c r="C75" s="102" t="s">
        <v>376</v>
      </c>
      <c r="D75" s="154"/>
      <c r="E75" s="72"/>
      <c r="F75" s="72"/>
      <c r="G75" s="107"/>
    </row>
    <row r="76" spans="1:7">
      <c r="B76" s="29" t="s">
        <v>375</v>
      </c>
      <c r="C76" s="102" t="s">
        <v>374</v>
      </c>
      <c r="D76" s="154"/>
      <c r="E76" s="72"/>
      <c r="F76" s="72"/>
      <c r="G76" s="107"/>
    </row>
    <row r="77" spans="1:7" ht="161.25" customHeight="1">
      <c r="B77" s="76"/>
      <c r="C77" s="155" t="s">
        <v>373</v>
      </c>
      <c r="D77" s="154"/>
      <c r="E77" s="72"/>
      <c r="F77" s="72"/>
      <c r="G77" s="107"/>
    </row>
    <row r="78" spans="1:7">
      <c r="B78" s="153"/>
      <c r="C78" s="152" t="s">
        <v>245</v>
      </c>
      <c r="D78" s="73"/>
      <c r="E78" s="72"/>
      <c r="F78" s="72"/>
      <c r="G78" s="107"/>
    </row>
    <row r="79" spans="1:7" ht="22.5">
      <c r="C79" s="152" t="s">
        <v>372</v>
      </c>
      <c r="F79" s="27"/>
      <c r="G79" s="115"/>
    </row>
    <row r="80" spans="1:7">
      <c r="A80" s="92"/>
      <c r="B80" s="151" t="s">
        <v>209</v>
      </c>
      <c r="C80" s="138" t="s">
        <v>553</v>
      </c>
      <c r="D80" s="90" t="s">
        <v>25</v>
      </c>
      <c r="E80" s="89">
        <v>2</v>
      </c>
      <c r="F80" s="89"/>
      <c r="G80" s="137">
        <f>E80*F80</f>
        <v>0</v>
      </c>
    </row>
    <row r="81" spans="1:7">
      <c r="B81" s="150"/>
      <c r="C81" s="149"/>
    </row>
    <row r="82" spans="1:7">
      <c r="A82" s="29" t="s">
        <v>552</v>
      </c>
      <c r="B82" s="29" t="s">
        <v>369</v>
      </c>
      <c r="C82" s="102" t="s">
        <v>551</v>
      </c>
      <c r="D82" s="73"/>
      <c r="E82" s="72"/>
      <c r="F82" s="72"/>
      <c r="G82" s="107"/>
    </row>
    <row r="83" spans="1:7" ht="101.25">
      <c r="B83" s="148" t="s">
        <v>367</v>
      </c>
      <c r="C83" s="74" t="s">
        <v>550</v>
      </c>
      <c r="D83" s="73"/>
      <c r="E83" s="72"/>
      <c r="F83" s="72"/>
      <c r="G83" s="107"/>
    </row>
    <row r="84" spans="1:7">
      <c r="A84" s="134"/>
      <c r="B84" s="76"/>
      <c r="C84" s="147" t="s">
        <v>365</v>
      </c>
      <c r="D84" s="73"/>
      <c r="E84" s="72"/>
      <c r="F84" s="72"/>
      <c r="G84" s="107"/>
    </row>
    <row r="85" spans="1:7" ht="22.5">
      <c r="A85" s="146"/>
      <c r="B85" s="96"/>
      <c r="C85" s="91" t="s">
        <v>549</v>
      </c>
      <c r="D85" s="90" t="s">
        <v>41</v>
      </c>
      <c r="E85" s="89">
        <v>10</v>
      </c>
      <c r="F85" s="89"/>
      <c r="G85" s="137">
        <f>E85*F85</f>
        <v>0</v>
      </c>
    </row>
    <row r="86" spans="1:7">
      <c r="B86" s="76"/>
      <c r="C86" s="74"/>
      <c r="D86" s="73"/>
      <c r="E86" s="72"/>
      <c r="F86" s="72"/>
      <c r="G86" s="107"/>
    </row>
    <row r="87" spans="1:7">
      <c r="A87" s="145" t="s">
        <v>386</v>
      </c>
      <c r="B87" s="75" t="s">
        <v>362</v>
      </c>
      <c r="C87" s="144" t="s">
        <v>361</v>
      </c>
      <c r="D87" s="73"/>
      <c r="E87" s="72"/>
      <c r="F87" s="72"/>
      <c r="G87" s="71"/>
    </row>
    <row r="88" spans="1:7">
      <c r="A88" s="75"/>
      <c r="B88" s="75" t="s">
        <v>360</v>
      </c>
      <c r="C88" s="144" t="s">
        <v>359</v>
      </c>
      <c r="D88" s="73"/>
      <c r="E88" s="72"/>
      <c r="F88" s="72"/>
      <c r="G88" s="71"/>
    </row>
    <row r="89" spans="1:7" ht="56.25">
      <c r="A89" s="75"/>
      <c r="B89" s="75"/>
      <c r="C89" s="106" t="s">
        <v>358</v>
      </c>
      <c r="D89" s="73"/>
      <c r="E89" s="72"/>
      <c r="F89" s="72"/>
      <c r="G89" s="71"/>
    </row>
    <row r="90" spans="1:7">
      <c r="A90" s="75"/>
      <c r="B90" s="75"/>
      <c r="C90" s="106" t="s">
        <v>245</v>
      </c>
      <c r="D90" s="73"/>
      <c r="E90" s="72"/>
      <c r="F90" s="72"/>
      <c r="G90" s="71"/>
    </row>
    <row r="91" spans="1:7" ht="22.5">
      <c r="A91" s="75"/>
      <c r="B91" s="75"/>
      <c r="C91" s="106" t="s">
        <v>357</v>
      </c>
      <c r="D91" s="73"/>
      <c r="E91" s="72"/>
      <c r="F91" s="72"/>
      <c r="G91" s="71"/>
    </row>
    <row r="92" spans="1:7">
      <c r="A92" s="92" t="s">
        <v>381</v>
      </c>
      <c r="B92" s="92"/>
      <c r="C92" s="143" t="s">
        <v>355</v>
      </c>
      <c r="D92" s="90" t="s">
        <v>1</v>
      </c>
      <c r="E92" s="89">
        <v>5</v>
      </c>
      <c r="F92" s="89"/>
      <c r="G92" s="137">
        <f>E92*F92</f>
        <v>0</v>
      </c>
    </row>
    <row r="93" spans="1:7">
      <c r="A93" s="92" t="s">
        <v>379</v>
      </c>
      <c r="B93" s="92"/>
      <c r="C93" s="143" t="s">
        <v>353</v>
      </c>
      <c r="D93" s="90" t="s">
        <v>1</v>
      </c>
      <c r="E93" s="89">
        <v>35</v>
      </c>
      <c r="F93" s="89"/>
      <c r="G93" s="137">
        <f>E93*F93</f>
        <v>0</v>
      </c>
    </row>
    <row r="94" spans="1:7">
      <c r="A94" s="92"/>
      <c r="B94" s="92"/>
      <c r="C94" s="143"/>
      <c r="D94" s="90"/>
      <c r="E94" s="89"/>
      <c r="F94" s="89"/>
      <c r="G94" s="84"/>
    </row>
    <row r="95" spans="1:7" ht="12.75">
      <c r="A95" s="82"/>
      <c r="B95" s="81"/>
      <c r="C95" s="80" t="s">
        <v>352</v>
      </c>
      <c r="D95" s="142"/>
      <c r="E95" s="78"/>
      <c r="F95" s="78"/>
      <c r="G95" s="77">
        <f>SUM(G74:G93)</f>
        <v>0</v>
      </c>
    </row>
    <row r="96" spans="1:7" ht="12.75">
      <c r="A96" s="61"/>
      <c r="B96" s="61"/>
      <c r="C96" s="141"/>
      <c r="D96" s="70"/>
      <c r="E96" s="126"/>
      <c r="F96" s="126"/>
      <c r="G96" s="125"/>
    </row>
    <row r="97" spans="1:7" ht="12.75">
      <c r="A97" s="61"/>
      <c r="B97" s="61"/>
      <c r="C97" s="141"/>
      <c r="D97" s="70"/>
      <c r="E97" s="126"/>
      <c r="F97" s="126"/>
      <c r="G97" s="125"/>
    </row>
    <row r="98" spans="1:7" ht="12.75">
      <c r="A98" s="81" t="s">
        <v>5</v>
      </c>
      <c r="B98" s="81"/>
      <c r="C98" s="140" t="s">
        <v>226</v>
      </c>
      <c r="D98" s="139"/>
      <c r="E98" s="98"/>
      <c r="F98" s="98"/>
      <c r="G98" s="97"/>
    </row>
    <row r="99" spans="1:7">
      <c r="A99" s="61"/>
      <c r="B99" s="61"/>
      <c r="C99" s="62"/>
      <c r="D99" s="70"/>
      <c r="E99" s="126"/>
      <c r="F99" s="126"/>
      <c r="G99" s="125"/>
    </row>
    <row r="100" spans="1:7">
      <c r="A100" s="29" t="s">
        <v>351</v>
      </c>
      <c r="B100" s="29" t="s">
        <v>350</v>
      </c>
      <c r="C100" s="136" t="s">
        <v>349</v>
      </c>
      <c r="F100" s="72"/>
    </row>
    <row r="101" spans="1:7" ht="57.75" customHeight="1">
      <c r="C101" s="101" t="s">
        <v>548</v>
      </c>
      <c r="F101" s="72"/>
    </row>
    <row r="102" spans="1:7">
      <c r="C102" s="101" t="s">
        <v>245</v>
      </c>
    </row>
    <row r="103" spans="1:7">
      <c r="C103" s="101" t="s">
        <v>347</v>
      </c>
    </row>
    <row r="104" spans="1:7" ht="22.5">
      <c r="A104" s="92"/>
      <c r="B104" s="92"/>
      <c r="C104" s="138" t="s">
        <v>547</v>
      </c>
      <c r="D104" s="90" t="s">
        <v>8</v>
      </c>
      <c r="E104" s="89">
        <v>100</v>
      </c>
      <c r="F104" s="89"/>
      <c r="G104" s="137">
        <f>E104*F104</f>
        <v>0</v>
      </c>
    </row>
    <row r="105" spans="1:7">
      <c r="A105" s="75"/>
      <c r="B105" s="75"/>
      <c r="C105" s="106"/>
      <c r="D105" s="73"/>
      <c r="E105" s="72"/>
      <c r="F105" s="72"/>
      <c r="G105" s="107"/>
    </row>
    <row r="106" spans="1:7">
      <c r="A106" s="75" t="s">
        <v>342</v>
      </c>
      <c r="B106" s="75"/>
      <c r="C106" s="106" t="s">
        <v>546</v>
      </c>
      <c r="D106" s="73"/>
      <c r="E106" s="72"/>
      <c r="F106" s="72"/>
      <c r="G106" s="107"/>
    </row>
    <row r="107" spans="1:7" ht="56.25">
      <c r="A107" s="75"/>
      <c r="B107" s="75"/>
      <c r="C107" s="101" t="s">
        <v>545</v>
      </c>
      <c r="D107" s="73"/>
      <c r="E107" s="72"/>
      <c r="F107" s="72"/>
      <c r="G107" s="107"/>
    </row>
    <row r="108" spans="1:7">
      <c r="A108" s="75"/>
      <c r="B108" s="75"/>
      <c r="C108" s="101" t="s">
        <v>544</v>
      </c>
      <c r="D108" s="73"/>
      <c r="E108" s="72"/>
      <c r="F108" s="72"/>
      <c r="G108" s="107"/>
    </row>
    <row r="109" spans="1:7" ht="22.5">
      <c r="C109" s="112" t="s">
        <v>543</v>
      </c>
      <c r="D109" s="90" t="s">
        <v>211</v>
      </c>
      <c r="E109" s="89">
        <v>24</v>
      </c>
      <c r="F109" s="89"/>
      <c r="G109" s="137">
        <f>E109*F109</f>
        <v>0</v>
      </c>
    </row>
    <row r="110" spans="1:7">
      <c r="C110" s="101"/>
    </row>
    <row r="111" spans="1:7">
      <c r="A111" s="134" t="s">
        <v>337</v>
      </c>
      <c r="C111" s="135" t="s">
        <v>336</v>
      </c>
    </row>
    <row r="112" spans="1:7" ht="56.25">
      <c r="A112" s="134"/>
      <c r="C112" s="101" t="s">
        <v>335</v>
      </c>
    </row>
    <row r="113" spans="1:7">
      <c r="A113" s="134"/>
      <c r="C113" s="101" t="s">
        <v>334</v>
      </c>
    </row>
    <row r="114" spans="1:7" ht="22.5">
      <c r="A114" s="113"/>
      <c r="B114" s="113"/>
      <c r="C114" s="112" t="s">
        <v>542</v>
      </c>
      <c r="D114" s="90" t="s">
        <v>3</v>
      </c>
      <c r="E114" s="89">
        <v>500</v>
      </c>
      <c r="F114" s="89"/>
      <c r="G114" s="133">
        <f>ROUND(E114*F114, 2)</f>
        <v>0</v>
      </c>
    </row>
    <row r="115" spans="1:7">
      <c r="C115" s="101"/>
      <c r="D115" s="73"/>
      <c r="E115" s="72"/>
      <c r="F115" s="72"/>
    </row>
    <row r="116" spans="1:7" ht="12.75">
      <c r="A116" s="82"/>
      <c r="B116" s="81"/>
      <c r="C116" s="80" t="s">
        <v>325</v>
      </c>
      <c r="D116" s="79"/>
      <c r="E116" s="78"/>
      <c r="F116" s="78"/>
      <c r="G116" s="77">
        <f>SUM(G99:G115)</f>
        <v>0</v>
      </c>
    </row>
    <row r="117" spans="1:7">
      <c r="A117" s="61"/>
      <c r="B117" s="61"/>
      <c r="C117" s="60"/>
      <c r="E117" s="126"/>
      <c r="F117" s="126"/>
      <c r="G117" s="125"/>
    </row>
    <row r="118" spans="1:7">
      <c r="A118" s="61"/>
      <c r="B118" s="61"/>
      <c r="C118" s="60"/>
      <c r="E118" s="126"/>
      <c r="F118" s="126"/>
      <c r="G118" s="125"/>
    </row>
    <row r="119" spans="1:7" ht="12.75">
      <c r="A119" s="81" t="s">
        <v>6</v>
      </c>
      <c r="B119" s="81"/>
      <c r="C119" s="80" t="s">
        <v>225</v>
      </c>
      <c r="D119" s="99"/>
      <c r="E119" s="98"/>
      <c r="F119" s="98"/>
      <c r="G119" s="97"/>
    </row>
    <row r="121" spans="1:7">
      <c r="A121" s="29" t="s">
        <v>324</v>
      </c>
      <c r="B121" s="29" t="s">
        <v>323</v>
      </c>
      <c r="C121" s="124" t="s">
        <v>322</v>
      </c>
    </row>
    <row r="122" spans="1:7" ht="56.25">
      <c r="C122" s="101" t="s">
        <v>321</v>
      </c>
    </row>
    <row r="123" spans="1:7" ht="90.75" customHeight="1">
      <c r="C123" s="101" t="s">
        <v>320</v>
      </c>
    </row>
    <row r="124" spans="1:7" ht="33.75">
      <c r="C124" s="101" t="s">
        <v>541</v>
      </c>
    </row>
    <row r="126" spans="1:7">
      <c r="A126" s="121" t="s">
        <v>319</v>
      </c>
      <c r="B126" s="75" t="s">
        <v>301</v>
      </c>
      <c r="C126" s="103" t="s">
        <v>300</v>
      </c>
      <c r="D126" s="73"/>
      <c r="E126" s="72"/>
      <c r="F126" s="72"/>
      <c r="G126" s="71"/>
    </row>
    <row r="127" spans="1:7" ht="90">
      <c r="A127" s="120"/>
      <c r="B127" s="118"/>
      <c r="C127" s="106" t="s">
        <v>299</v>
      </c>
      <c r="D127" s="73"/>
      <c r="E127" s="72"/>
      <c r="F127" s="72"/>
      <c r="G127" s="71"/>
    </row>
    <row r="128" spans="1:7">
      <c r="A128" s="120"/>
      <c r="B128" s="118"/>
      <c r="C128" s="74" t="s">
        <v>245</v>
      </c>
      <c r="D128" s="73"/>
      <c r="E128" s="72"/>
      <c r="F128" s="72"/>
      <c r="G128" s="71"/>
    </row>
    <row r="129" spans="1:7">
      <c r="A129" s="114"/>
      <c r="B129" s="119"/>
      <c r="C129" s="95" t="s">
        <v>540</v>
      </c>
      <c r="D129" s="90" t="s">
        <v>25</v>
      </c>
      <c r="E129" s="89">
        <v>1</v>
      </c>
      <c r="F129" s="89"/>
      <c r="G129" s="84">
        <f>E129*F129</f>
        <v>0</v>
      </c>
    </row>
    <row r="130" spans="1:7">
      <c r="C130" s="108"/>
      <c r="D130" s="73"/>
      <c r="E130" s="72"/>
      <c r="F130" s="72"/>
      <c r="G130" s="107">
        <f>E130*F130</f>
        <v>0</v>
      </c>
    </row>
    <row r="131" spans="1:7">
      <c r="A131" s="117" t="s">
        <v>314</v>
      </c>
      <c r="B131" s="29" t="s">
        <v>289</v>
      </c>
      <c r="C131" s="102" t="s">
        <v>288</v>
      </c>
      <c r="D131" s="116"/>
      <c r="G131" s="115"/>
    </row>
    <row r="132" spans="1:7" ht="67.5">
      <c r="A132" s="117"/>
      <c r="C132" s="101" t="s">
        <v>287</v>
      </c>
      <c r="D132" s="116"/>
      <c r="G132" s="115"/>
    </row>
    <row r="133" spans="1:7">
      <c r="A133" s="117"/>
      <c r="C133" s="101" t="s">
        <v>245</v>
      </c>
      <c r="D133" s="116"/>
      <c r="G133" s="115"/>
    </row>
    <row r="134" spans="1:7">
      <c r="A134" s="114"/>
      <c r="B134" s="113"/>
      <c r="C134" s="112" t="s">
        <v>539</v>
      </c>
      <c r="D134" s="111" t="s">
        <v>25</v>
      </c>
      <c r="E134" s="110">
        <v>1</v>
      </c>
      <c r="F134" s="110"/>
      <c r="G134" s="109">
        <f>E134*F134</f>
        <v>0</v>
      </c>
    </row>
    <row r="135" spans="1:7">
      <c r="C135" s="108"/>
      <c r="D135" s="73"/>
      <c r="E135" s="72"/>
      <c r="F135" s="72"/>
      <c r="G135" s="107"/>
    </row>
    <row r="136" spans="1:7">
      <c r="A136" s="75" t="s">
        <v>280</v>
      </c>
      <c r="B136" s="75" t="s">
        <v>279</v>
      </c>
      <c r="C136" s="106" t="s">
        <v>278</v>
      </c>
      <c r="D136" s="73"/>
      <c r="E136" s="72"/>
      <c r="F136" s="72"/>
      <c r="G136" s="71"/>
    </row>
    <row r="137" spans="1:7" ht="90">
      <c r="A137" s="75"/>
      <c r="B137" s="75"/>
      <c r="C137" s="106" t="s">
        <v>277</v>
      </c>
      <c r="D137" s="73"/>
      <c r="E137" s="72"/>
      <c r="F137" s="72"/>
      <c r="G137" s="71"/>
    </row>
    <row r="138" spans="1:7">
      <c r="A138" s="75" t="s">
        <v>276</v>
      </c>
      <c r="B138" s="75" t="s">
        <v>275</v>
      </c>
      <c r="C138" s="106" t="s">
        <v>274</v>
      </c>
      <c r="D138" s="73"/>
      <c r="E138" s="72"/>
      <c r="F138" s="72"/>
      <c r="G138" s="71"/>
    </row>
    <row r="139" spans="1:7" ht="33.75">
      <c r="A139" s="75"/>
      <c r="B139" s="75"/>
      <c r="C139" s="106" t="s">
        <v>273</v>
      </c>
      <c r="D139" s="73"/>
      <c r="E139" s="72"/>
      <c r="F139" s="72"/>
      <c r="G139" s="71"/>
    </row>
    <row r="140" spans="1:7">
      <c r="A140" s="75"/>
      <c r="B140" s="75"/>
      <c r="C140" s="106" t="s">
        <v>245</v>
      </c>
      <c r="D140" s="73"/>
      <c r="E140" s="72"/>
      <c r="F140" s="72"/>
      <c r="G140" s="71"/>
    </row>
    <row r="141" spans="1:7">
      <c r="A141" s="92"/>
      <c r="B141" s="92"/>
      <c r="C141" s="105" t="s">
        <v>538</v>
      </c>
      <c r="D141" s="90" t="s">
        <v>1</v>
      </c>
      <c r="E141" s="89">
        <v>168</v>
      </c>
      <c r="F141" s="89"/>
      <c r="G141" s="84">
        <f>E141*$F141</f>
        <v>0</v>
      </c>
    </row>
    <row r="142" spans="1:7">
      <c r="A142" s="75"/>
      <c r="B142" s="75"/>
      <c r="C142" s="100"/>
      <c r="D142" s="73"/>
      <c r="E142" s="72"/>
      <c r="F142" s="72"/>
      <c r="G142" s="71"/>
    </row>
    <row r="143" spans="1:7">
      <c r="A143" s="75" t="s">
        <v>264</v>
      </c>
      <c r="B143" s="75" t="s">
        <v>263</v>
      </c>
      <c r="C143" s="103" t="s">
        <v>262</v>
      </c>
      <c r="D143" s="73"/>
      <c r="E143" s="72"/>
      <c r="F143" s="72"/>
      <c r="G143" s="71"/>
    </row>
    <row r="144" spans="1:7">
      <c r="A144" s="75"/>
      <c r="B144" s="75"/>
      <c r="C144" s="74" t="s">
        <v>245</v>
      </c>
      <c r="D144" s="73"/>
      <c r="E144" s="72"/>
      <c r="F144" s="72"/>
      <c r="G144" s="71"/>
    </row>
    <row r="145" spans="1:7">
      <c r="A145" s="92"/>
      <c r="B145" s="92"/>
      <c r="C145" s="95" t="s">
        <v>256</v>
      </c>
      <c r="D145" s="90" t="s">
        <v>3</v>
      </c>
      <c r="E145" s="89">
        <v>18</v>
      </c>
      <c r="F145" s="89"/>
      <c r="G145" s="84">
        <f>E145*$F145</f>
        <v>0</v>
      </c>
    </row>
    <row r="146" spans="1:7">
      <c r="A146" s="75"/>
      <c r="B146" s="75"/>
      <c r="C146" s="74"/>
      <c r="D146" s="73"/>
      <c r="E146" s="72"/>
      <c r="F146" s="72"/>
      <c r="G146" s="71"/>
    </row>
    <row r="147" spans="1:7">
      <c r="A147" s="29" t="s">
        <v>255</v>
      </c>
      <c r="B147" s="29" t="s">
        <v>254</v>
      </c>
      <c r="C147" s="102" t="s">
        <v>253</v>
      </c>
      <c r="D147" s="73"/>
      <c r="E147" s="72"/>
      <c r="F147" s="72"/>
      <c r="G147" s="71"/>
    </row>
    <row r="148" spans="1:7" ht="45">
      <c r="C148" s="101" t="s">
        <v>252</v>
      </c>
      <c r="D148" s="73"/>
      <c r="E148" s="72"/>
      <c r="F148" s="72"/>
      <c r="G148" s="71"/>
    </row>
    <row r="149" spans="1:7">
      <c r="C149" s="101" t="s">
        <v>245</v>
      </c>
      <c r="D149" s="73"/>
      <c r="E149" s="72"/>
      <c r="F149" s="72"/>
      <c r="G149" s="71"/>
    </row>
    <row r="150" spans="1:7">
      <c r="A150" s="92"/>
      <c r="B150" s="92"/>
      <c r="C150" s="204" t="s">
        <v>537</v>
      </c>
      <c r="D150" s="129" t="s">
        <v>536</v>
      </c>
      <c r="E150" s="110">
        <v>2</v>
      </c>
      <c r="F150" s="110"/>
      <c r="G150" s="84">
        <f>E150*$F150</f>
        <v>0</v>
      </c>
    </row>
    <row r="151" spans="1:7">
      <c r="A151" s="75"/>
      <c r="B151" s="75"/>
      <c r="C151" s="100"/>
      <c r="D151" s="73"/>
      <c r="E151" s="72"/>
      <c r="F151" s="72"/>
      <c r="G151" s="71"/>
    </row>
    <row r="152" spans="1:7" ht="12.75">
      <c r="A152" s="82"/>
      <c r="B152" s="81"/>
      <c r="C152" s="80" t="s">
        <v>250</v>
      </c>
      <c r="D152" s="79"/>
      <c r="E152" s="78"/>
      <c r="F152" s="78"/>
      <c r="G152" s="77">
        <f>SUM(G120:G151)</f>
        <v>0</v>
      </c>
    </row>
    <row r="153" spans="1:7">
      <c r="D153" s="70"/>
    </row>
    <row r="154" spans="1:7">
      <c r="A154" s="76"/>
      <c r="B154" s="75"/>
      <c r="C154" s="74"/>
      <c r="D154" s="73"/>
      <c r="E154" s="72"/>
      <c r="F154" s="72"/>
      <c r="G154" s="71"/>
    </row>
    <row r="155" spans="1:7">
      <c r="D155" s="70"/>
    </row>
    <row r="156" spans="1:7">
      <c r="D156" s="70"/>
    </row>
    <row r="158" spans="1:7" ht="12.75">
      <c r="A158" s="69"/>
      <c r="B158" s="69"/>
      <c r="C158" s="68" t="s">
        <v>576</v>
      </c>
      <c r="D158" s="67"/>
      <c r="E158" s="66"/>
      <c r="F158" s="66"/>
      <c r="G158" s="65"/>
    </row>
    <row r="161" spans="1:8">
      <c r="A161" s="64" t="s">
        <v>0</v>
      </c>
      <c r="B161" s="64"/>
      <c r="C161" s="63" t="s">
        <v>229</v>
      </c>
      <c r="D161" s="57"/>
      <c r="E161" s="56"/>
      <c r="F161" s="56"/>
      <c r="G161" s="55">
        <f>G36</f>
        <v>0</v>
      </c>
    </row>
    <row r="163" spans="1:8">
      <c r="A163" s="64" t="s">
        <v>2</v>
      </c>
      <c r="B163" s="64"/>
      <c r="C163" s="63" t="s">
        <v>228</v>
      </c>
      <c r="D163" s="57"/>
      <c r="E163" s="56"/>
      <c r="F163" s="56"/>
      <c r="G163" s="55">
        <f>G70</f>
        <v>0</v>
      </c>
    </row>
    <row r="164" spans="1:8">
      <c r="A164" s="61"/>
      <c r="B164" s="61"/>
      <c r="C164" s="62"/>
    </row>
    <row r="165" spans="1:8">
      <c r="A165" s="64" t="s">
        <v>4</v>
      </c>
      <c r="B165" s="64"/>
      <c r="C165" s="63" t="s">
        <v>227</v>
      </c>
      <c r="D165" s="57"/>
      <c r="E165" s="56"/>
      <c r="F165" s="56"/>
      <c r="G165" s="55">
        <f>G95</f>
        <v>0</v>
      </c>
    </row>
    <row r="166" spans="1:8">
      <c r="A166" s="61"/>
      <c r="B166" s="61"/>
      <c r="C166" s="62"/>
    </row>
    <row r="167" spans="1:8">
      <c r="A167" s="64" t="s">
        <v>5</v>
      </c>
      <c r="B167" s="64"/>
      <c r="C167" s="63" t="s">
        <v>226</v>
      </c>
      <c r="D167" s="57"/>
      <c r="E167" s="56"/>
      <c r="F167" s="56"/>
      <c r="G167" s="55">
        <f>G116</f>
        <v>0</v>
      </c>
    </row>
    <row r="168" spans="1:8">
      <c r="A168" s="61"/>
      <c r="B168" s="61"/>
      <c r="C168" s="62"/>
    </row>
    <row r="169" spans="1:8">
      <c r="A169" s="64" t="s">
        <v>6</v>
      </c>
      <c r="B169" s="64"/>
      <c r="C169" s="63" t="s">
        <v>225</v>
      </c>
      <c r="D169" s="57"/>
      <c r="E169" s="56"/>
      <c r="F169" s="56"/>
      <c r="G169" s="55">
        <f>G152</f>
        <v>0</v>
      </c>
    </row>
    <row r="170" spans="1:8">
      <c r="A170" s="61"/>
      <c r="B170" s="61"/>
      <c r="C170" s="62"/>
    </row>
    <row r="172" spans="1:8" ht="14.1" customHeight="1">
      <c r="A172" s="54"/>
      <c r="B172" s="54"/>
      <c r="C172" s="53" t="s">
        <v>223</v>
      </c>
      <c r="D172" s="52"/>
      <c r="E172" s="51"/>
      <c r="F172" s="51"/>
      <c r="G172" s="226">
        <f>G161+G163+G165+G167+G169</f>
        <v>0</v>
      </c>
      <c r="H172" s="25"/>
    </row>
    <row r="173" spans="1:8">
      <c r="A173" s="61"/>
      <c r="B173" s="61"/>
      <c r="C173" s="60"/>
      <c r="G173" s="43"/>
    </row>
    <row r="174" spans="1:8" ht="14.1" customHeight="1">
      <c r="A174" s="59"/>
      <c r="B174" s="59"/>
      <c r="C174" s="58" t="s">
        <v>15</v>
      </c>
      <c r="D174" s="57"/>
      <c r="E174" s="56"/>
      <c r="F174" s="56"/>
      <c r="G174" s="55">
        <f>G172*0.25</f>
        <v>0</v>
      </c>
    </row>
    <row r="176" spans="1:8" ht="14.1" customHeight="1">
      <c r="A176" s="54"/>
      <c r="B176" s="54"/>
      <c r="C176" s="53" t="s">
        <v>222</v>
      </c>
      <c r="D176" s="52"/>
      <c r="E176" s="51"/>
      <c r="F176" s="51"/>
      <c r="G176" s="226">
        <f>SUM(G172,G174)</f>
        <v>0</v>
      </c>
    </row>
    <row r="177" spans="1:7" ht="14.1" customHeight="1"/>
    <row r="178" spans="1:7" ht="14.1" customHeight="1">
      <c r="C178" s="30"/>
    </row>
    <row r="182" spans="1:7">
      <c r="C182" s="50"/>
    </row>
    <row r="184" spans="1:7">
      <c r="A184" s="24"/>
      <c r="B184" s="24"/>
      <c r="D184" s="26"/>
    </row>
    <row r="185" spans="1:7">
      <c r="A185" s="24"/>
      <c r="B185" s="24"/>
      <c r="D185" s="26"/>
      <c r="G185" s="26"/>
    </row>
    <row r="186" spans="1:7">
      <c r="A186" s="24"/>
      <c r="B186" s="24"/>
      <c r="D186" s="26"/>
      <c r="E186" s="49"/>
    </row>
    <row r="187" spans="1:7">
      <c r="A187" s="24"/>
      <c r="B187" s="24"/>
      <c r="D187" s="26"/>
    </row>
    <row r="188" spans="1:7">
      <c r="A188" s="24"/>
      <c r="B188" s="24"/>
      <c r="G188" s="49"/>
    </row>
    <row r="189" spans="1:7">
      <c r="A189" s="24"/>
      <c r="B189" s="24"/>
      <c r="G189" s="49"/>
    </row>
    <row r="190" spans="1:7">
      <c r="A190" s="24"/>
      <c r="B190" s="24"/>
      <c r="G190" s="49"/>
    </row>
    <row r="191" spans="1:7">
      <c r="A191" s="24"/>
      <c r="B191" s="24"/>
      <c r="G191" s="49"/>
    </row>
    <row r="192" spans="1:7">
      <c r="A192" s="24"/>
      <c r="B192" s="24"/>
      <c r="G192" s="49"/>
    </row>
    <row r="193" spans="1:7">
      <c r="A193" s="24"/>
      <c r="B193" s="24"/>
    </row>
    <row r="194" spans="1:7">
      <c r="A194" s="24"/>
      <c r="B194" s="24"/>
    </row>
    <row r="195" spans="1:7">
      <c r="A195" s="24"/>
      <c r="B195" s="24"/>
    </row>
    <row r="197" spans="1:7" ht="15">
      <c r="A197" s="24"/>
      <c r="B197" s="24"/>
      <c r="C197" s="48"/>
    </row>
    <row r="198" spans="1:7" ht="15">
      <c r="A198" s="24"/>
      <c r="B198" s="24"/>
      <c r="C198" s="48"/>
    </row>
    <row r="199" spans="1:7" ht="15">
      <c r="A199" s="24"/>
      <c r="B199" s="24"/>
      <c r="C199" s="48"/>
    </row>
    <row r="202" spans="1:7">
      <c r="A202" s="47"/>
      <c r="B202" s="24"/>
      <c r="D202" s="26"/>
    </row>
    <row r="203" spans="1:7">
      <c r="D203" s="26"/>
    </row>
    <row r="204" spans="1:7">
      <c r="D204" s="26"/>
    </row>
    <row r="205" spans="1:7">
      <c r="D205" s="26"/>
    </row>
    <row r="206" spans="1:7" ht="15.75">
      <c r="A206" s="272"/>
      <c r="B206" s="272"/>
      <c r="C206" s="272"/>
      <c r="D206" s="272"/>
      <c r="E206" s="272"/>
      <c r="F206" s="272"/>
      <c r="G206" s="272"/>
    </row>
    <row r="207" spans="1:7">
      <c r="D207" s="26"/>
    </row>
    <row r="208" spans="1:7" ht="12.75">
      <c r="A208" s="274"/>
      <c r="B208" s="275"/>
      <c r="C208" s="276"/>
      <c r="D208" s="46"/>
      <c r="E208" s="46"/>
      <c r="F208" s="277"/>
      <c r="G208" s="273"/>
    </row>
    <row r="209" spans="1:7" ht="12.75">
      <c r="A209" s="274"/>
      <c r="B209" s="275"/>
      <c r="C209" s="276"/>
      <c r="D209" s="46"/>
      <c r="E209" s="46"/>
      <c r="F209" s="277"/>
      <c r="G209" s="273"/>
    </row>
    <row r="210" spans="1:7">
      <c r="D210" s="26"/>
    </row>
    <row r="211" spans="1:7" ht="15">
      <c r="A211" s="39"/>
      <c r="B211" s="42"/>
      <c r="C211" s="41"/>
      <c r="D211" s="36"/>
      <c r="E211" s="36"/>
      <c r="F211" s="36"/>
      <c r="G211" s="40"/>
    </row>
    <row r="212" spans="1:7" ht="15">
      <c r="A212" s="45"/>
      <c r="B212" s="45"/>
      <c r="C212" s="44"/>
      <c r="D212" s="36"/>
      <c r="E212" s="36"/>
      <c r="F212" s="36"/>
      <c r="G212" s="43"/>
    </row>
    <row r="213" spans="1:7" ht="15">
      <c r="A213" s="39"/>
      <c r="B213" s="42"/>
      <c r="C213" s="41"/>
      <c r="D213" s="36"/>
      <c r="E213" s="36"/>
      <c r="F213" s="36"/>
      <c r="G213" s="40"/>
    </row>
    <row r="214" spans="1:7" ht="15">
      <c r="A214" s="45"/>
      <c r="B214" s="45"/>
      <c r="C214" s="44"/>
      <c r="D214" s="36"/>
      <c r="E214" s="36"/>
      <c r="F214" s="36"/>
      <c r="G214" s="43"/>
    </row>
    <row r="215" spans="1:7" ht="15">
      <c r="A215" s="39"/>
      <c r="B215" s="42"/>
      <c r="C215" s="41"/>
      <c r="D215" s="36"/>
      <c r="E215" s="36"/>
      <c r="F215" s="36"/>
      <c r="G215" s="40"/>
    </row>
    <row r="216" spans="1:7" ht="15">
      <c r="A216" s="45"/>
      <c r="B216" s="45"/>
      <c r="C216" s="44"/>
      <c r="D216" s="36"/>
      <c r="E216" s="36"/>
      <c r="F216" s="36"/>
      <c r="G216" s="43"/>
    </row>
    <row r="217" spans="1:7" ht="15">
      <c r="A217" s="39"/>
      <c r="B217" s="42"/>
      <c r="C217" s="41"/>
      <c r="D217" s="36"/>
      <c r="E217" s="36"/>
      <c r="F217" s="36"/>
      <c r="G217" s="40"/>
    </row>
    <row r="218" spans="1:7" ht="15">
      <c r="A218" s="45"/>
      <c r="B218" s="45"/>
      <c r="C218" s="44"/>
      <c r="D218" s="36"/>
      <c r="E218" s="36"/>
      <c r="F218" s="36"/>
      <c r="G218" s="43"/>
    </row>
    <row r="219" spans="1:7" ht="15">
      <c r="A219" s="39"/>
      <c r="B219" s="42"/>
      <c r="C219" s="41"/>
      <c r="D219" s="36"/>
      <c r="E219" s="36"/>
      <c r="F219" s="36"/>
      <c r="G219" s="40"/>
    </row>
    <row r="220" spans="1:7" ht="15">
      <c r="A220" s="39"/>
      <c r="B220" s="42"/>
      <c r="C220" s="41"/>
      <c r="D220" s="36"/>
      <c r="E220" s="36"/>
      <c r="F220" s="36"/>
      <c r="G220" s="40"/>
    </row>
    <row r="221" spans="1:7" ht="15">
      <c r="A221" s="39"/>
      <c r="B221" s="42"/>
      <c r="C221" s="41"/>
      <c r="D221" s="36"/>
      <c r="E221" s="36"/>
      <c r="F221" s="36"/>
      <c r="G221" s="40"/>
    </row>
    <row r="222" spans="1:7" ht="15">
      <c r="A222" s="39"/>
      <c r="B222" s="38"/>
      <c r="C222" s="37"/>
      <c r="D222" s="36"/>
      <c r="E222" s="36"/>
      <c r="F222" s="36"/>
      <c r="G222" s="35"/>
    </row>
    <row r="223" spans="1:7" ht="15.75">
      <c r="A223" s="34"/>
      <c r="B223" s="34"/>
      <c r="C223" s="33"/>
      <c r="D223" s="32"/>
      <c r="E223" s="32"/>
      <c r="F223" s="32"/>
      <c r="G223" s="31"/>
    </row>
    <row r="224" spans="1:7">
      <c r="D224" s="26"/>
    </row>
    <row r="225" spans="1:7" ht="15.75">
      <c r="A225" s="34"/>
      <c r="B225" s="34"/>
      <c r="C225" s="33"/>
      <c r="D225" s="32"/>
      <c r="E225" s="32"/>
      <c r="F225" s="32"/>
      <c r="G225" s="31"/>
    </row>
    <row r="226" spans="1:7">
      <c r="D226" s="26"/>
    </row>
    <row r="227" spans="1:7" ht="15.75">
      <c r="A227" s="34"/>
      <c r="B227" s="34"/>
      <c r="C227" s="33"/>
      <c r="D227" s="32"/>
      <c r="E227" s="32"/>
      <c r="F227" s="32"/>
      <c r="G227" s="31"/>
    </row>
    <row r="228" spans="1:7">
      <c r="D228" s="26"/>
    </row>
    <row r="229" spans="1:7">
      <c r="D229" s="26"/>
    </row>
    <row r="230" spans="1:7">
      <c r="C230" s="30"/>
      <c r="D230" s="26"/>
    </row>
    <row r="231" spans="1:7">
      <c r="D231" s="26"/>
    </row>
    <row r="232" spans="1:7">
      <c r="D232" s="26"/>
    </row>
    <row r="233" spans="1:7">
      <c r="D233" s="26"/>
    </row>
    <row r="234" spans="1:7">
      <c r="D234" s="26"/>
    </row>
    <row r="235" spans="1:7">
      <c r="D235" s="26"/>
    </row>
    <row r="236" spans="1:7">
      <c r="D236" s="26"/>
    </row>
    <row r="237" spans="1:7">
      <c r="D237" s="26"/>
    </row>
  </sheetData>
  <mergeCells count="8">
    <mergeCell ref="A5:E7"/>
    <mergeCell ref="C2:F2"/>
    <mergeCell ref="A206:G206"/>
    <mergeCell ref="G208:G209"/>
    <mergeCell ref="A208:A209"/>
    <mergeCell ref="B208:B209"/>
    <mergeCell ref="C208:C209"/>
    <mergeCell ref="F208:F209"/>
  </mergeCells>
  <printOptions horizontalCentered="1"/>
  <pageMargins left="0.82677165354330717" right="3.937007874015748E-2" top="0.55118110236220474" bottom="0.70866141732283472" header="0.47244094488188981" footer="0.39370078740157483"/>
  <pageSetup paperSize="9" scale="83" fitToHeight="0" orientation="portrait" useFirstPageNumber="1" r:id="rId1"/>
  <headerFooter>
    <oddFooter>Stranica &amp;P od &amp;N</oddFooter>
  </headerFooter>
  <rowBreaks count="8" manualBreakCount="8">
    <brk id="19" max="6" man="1"/>
    <brk id="37" max="6" man="1"/>
    <brk id="62" max="6" man="1"/>
    <brk id="71" max="6" man="1"/>
    <brk id="96" max="6" man="1"/>
    <brk id="117" max="6" man="1"/>
    <brk id="129" max="6" man="1"/>
    <brk id="154"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5</vt:i4>
      </vt:variant>
    </vt:vector>
  </HeadingPairs>
  <TitlesOfParts>
    <vt:vector size="8" baseType="lpstr">
      <vt:lpstr>NC troškovnik 1</vt:lpstr>
      <vt:lpstr>Lj. Gaja cesta troškovnik 2</vt:lpstr>
      <vt:lpstr>LJ. Gaja parkiralište trošk 3</vt:lpstr>
      <vt:lpstr>'Lj. Gaja cesta troškovnik 2'!Ispis_naslova</vt:lpstr>
      <vt:lpstr>'LJ. Gaja parkiralište trošk 3'!Ispis_naslova</vt:lpstr>
      <vt:lpstr>'Lj. Gaja cesta troškovnik 2'!Podrucje_ispisa</vt:lpstr>
      <vt:lpstr>'LJ. Gaja parkiralište trošk 3'!Podrucje_ispisa</vt:lpstr>
      <vt:lpstr>'NC troškovnik 1'!Podrucje_ispisa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vincek</dc:creator>
  <cp:lastModifiedBy>Marina Hudika</cp:lastModifiedBy>
  <cp:lastPrinted>2019-03-31T18:27:10Z</cp:lastPrinted>
  <dcterms:created xsi:type="dcterms:W3CDTF">2010-07-14T10:17:09Z</dcterms:created>
  <dcterms:modified xsi:type="dcterms:W3CDTF">2019-04-08T10:35:11Z</dcterms:modified>
</cp:coreProperties>
</file>